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BMN - TECHNOLOGIE\Tepelné hospodářství\VŘ REALIZACE\Zadávací dokumentace\Výkaz výměr\"/>
    </mc:Choice>
  </mc:AlternateContent>
  <bookViews>
    <workbookView xWindow="2868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kotelna E TG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'kotelna E TG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'kotelna E TG Pol'!$A$1:$X$148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K8" i="12" s="1"/>
  <c r="O9" i="12"/>
  <c r="O8" i="12" s="1"/>
  <c r="Q9" i="12"/>
  <c r="V9" i="12"/>
  <c r="G10" i="12"/>
  <c r="G8" i="12" s="1"/>
  <c r="I49" i="1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3" i="12"/>
  <c r="M13" i="12" s="1"/>
  <c r="I13" i="12"/>
  <c r="I12" i="12" s="1"/>
  <c r="K13" i="12"/>
  <c r="K12" i="12" s="1"/>
  <c r="O13" i="12"/>
  <c r="O12" i="12" s="1"/>
  <c r="Q13" i="12"/>
  <c r="V13" i="12"/>
  <c r="V12" i="12" s="1"/>
  <c r="G14" i="12"/>
  <c r="G12" i="12" s="1"/>
  <c r="I50" i="1" s="1"/>
  <c r="I14" i="12"/>
  <c r="K14" i="12"/>
  <c r="O14" i="12"/>
  <c r="Q14" i="12"/>
  <c r="V14" i="12"/>
  <c r="G16" i="12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40" i="12"/>
  <c r="I40" i="12"/>
  <c r="K40" i="12"/>
  <c r="O40" i="12"/>
  <c r="O39" i="12" s="1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6" i="12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6" i="12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I101" i="12"/>
  <c r="K101" i="12"/>
  <c r="M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8" i="12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I144" i="12"/>
  <c r="I143" i="12" s="1"/>
  <c r="K144" i="12"/>
  <c r="O144" i="12"/>
  <c r="Q144" i="12"/>
  <c r="V144" i="12"/>
  <c r="V143" i="12" s="1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F42" i="1"/>
  <c r="G42" i="1"/>
  <c r="H42" i="1"/>
  <c r="I42" i="1"/>
  <c r="J40" i="1" s="1"/>
  <c r="G143" i="12" l="1"/>
  <c r="I59" i="1" s="1"/>
  <c r="K126" i="12"/>
  <c r="Q126" i="12"/>
  <c r="G85" i="12"/>
  <c r="I55" i="1" s="1"/>
  <c r="K39" i="12"/>
  <c r="I15" i="12"/>
  <c r="M10" i="12"/>
  <c r="M8" i="12" s="1"/>
  <c r="I8" i="12"/>
  <c r="O143" i="12"/>
  <c r="V126" i="12"/>
  <c r="O126" i="12"/>
  <c r="V107" i="12"/>
  <c r="I107" i="12"/>
  <c r="K95" i="12"/>
  <c r="Q85" i="12"/>
  <c r="O85" i="12"/>
  <c r="V78" i="12"/>
  <c r="Q78" i="12"/>
  <c r="I78" i="12"/>
  <c r="K70" i="12"/>
  <c r="Q70" i="12"/>
  <c r="V39" i="12"/>
  <c r="I39" i="12"/>
  <c r="K15" i="12"/>
  <c r="Q15" i="12"/>
  <c r="Q12" i="12"/>
  <c r="Q8" i="12"/>
  <c r="O107" i="12"/>
  <c r="Q95" i="12"/>
  <c r="V85" i="12"/>
  <c r="Q143" i="12"/>
  <c r="I126" i="12"/>
  <c r="K107" i="12"/>
  <c r="O95" i="12"/>
  <c r="I85" i="12"/>
  <c r="K78" i="12"/>
  <c r="I70" i="12"/>
  <c r="V8" i="12"/>
  <c r="K143" i="12"/>
  <c r="Q107" i="12"/>
  <c r="V95" i="12"/>
  <c r="I95" i="12"/>
  <c r="K85" i="12"/>
  <c r="O78" i="12"/>
  <c r="G78" i="12"/>
  <c r="I54" i="1" s="1"/>
  <c r="V70" i="12"/>
  <c r="O70" i="12"/>
  <c r="Q39" i="12"/>
  <c r="V15" i="12"/>
  <c r="O15" i="12"/>
  <c r="G126" i="12"/>
  <c r="I58" i="1" s="1"/>
  <c r="G107" i="12"/>
  <c r="I57" i="1" s="1"/>
  <c r="G95" i="12"/>
  <c r="I56" i="1" s="1"/>
  <c r="M86" i="12"/>
  <c r="M85" i="12" s="1"/>
  <c r="G70" i="12"/>
  <c r="I53" i="1" s="1"/>
  <c r="M71" i="12"/>
  <c r="M70" i="12" s="1"/>
  <c r="G39" i="12"/>
  <c r="I52" i="1" s="1"/>
  <c r="G15" i="12"/>
  <c r="I51" i="1" s="1"/>
  <c r="M14" i="12"/>
  <c r="M12" i="12" s="1"/>
  <c r="M126" i="12"/>
  <c r="M78" i="12"/>
  <c r="M144" i="12"/>
  <c r="M143" i="12" s="1"/>
  <c r="M108" i="12"/>
  <c r="M107" i="12" s="1"/>
  <c r="M96" i="12"/>
  <c r="M95" i="12" s="1"/>
  <c r="M40" i="12"/>
  <c r="M39" i="12" s="1"/>
  <c r="M16" i="12"/>
  <c r="M15" i="12" s="1"/>
  <c r="J41" i="1"/>
  <c r="J39" i="1"/>
  <c r="J42" i="1" s="1"/>
  <c r="J28" i="1"/>
  <c r="J26" i="1"/>
  <c r="G38" i="1"/>
  <c r="F38" i="1"/>
  <c r="J23" i="1"/>
  <c r="J24" i="1"/>
  <c r="J25" i="1"/>
  <c r="J27" i="1"/>
  <c r="I60" i="1" l="1"/>
  <c r="J51" i="1" s="1"/>
  <c r="J56" i="1" l="1"/>
  <c r="J54" i="1"/>
  <c r="J55" i="1"/>
  <c r="J53" i="1"/>
  <c r="J58" i="1"/>
  <c r="J57" i="1"/>
  <c r="J52" i="1"/>
  <c r="J50" i="1"/>
  <c r="J59" i="1"/>
  <c r="I17" i="1"/>
  <c r="I21" i="1" s="1"/>
  <c r="G25" i="1" s="1"/>
  <c r="G26" i="1" s="1"/>
  <c r="G29" i="1" s="1"/>
  <c r="J49" i="1"/>
  <c r="J6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kubos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<sst xmlns="http://schemas.openxmlformats.org/spreadsheetml/2006/main" count="1058" uniqueCount="381">
  <si>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</si>
  <si>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</si>
  <si>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</si>
  <si>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</si>
  <si>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</si>
  <si>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</si>
  <si>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</si>
  <si>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</si>
  <si>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</si>
  <si>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</si>
  <si>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</si>
  <si>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</si>
  <si>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</si>
  <si>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</si>
  <si>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</si>
  <si>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</si>
  <si>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</si>
  <si>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</si>
  <si>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</si>
  <si>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</si>
  <si>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</si>
  <si>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</si>
  <si>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</si>
  <si>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</si>
  <si>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</si>
  <si>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</si>
  <si>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</si>
  <si>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</si>
  <si>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</si>
  <si>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</si>
  <si>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</si>
  <si>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</si>
  <si>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</si>
  <si>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</si>
  <si>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</si>
  <si>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</si>
  <si>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</si>
  <si>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</si>
  <si>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</si>
  <si>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</si>
  <si>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</si>
  <si>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</si>
  <si>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</si>
  <si>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TG</t>
  </si>
  <si>
    <t>technologická část</t>
  </si>
  <si>
    <t>kotelna E</t>
  </si>
  <si>
    <t>plynová kotelna 880 kW</t>
  </si>
  <si>
    <t>Objekt:</t>
  </si>
  <si>
    <t>Rozpočet:</t>
  </si>
  <si>
    <t>1131</t>
  </si>
  <si>
    <t>optimalizace TH - nemocnice Bohumín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</si>
  <si>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</si>
  <si>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</si>
  <si>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</si>
  <si>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</si>
  <si>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</si>
  <si>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</si>
  <si>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</si>
  <si>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</si>
  <si>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</si>
  <si>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</si>
  <si>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</si>
  <si>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</si>
  <si>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</si>
  <si>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724</t>
  </si>
  <si>
    <t>Strojní vybavení</t>
  </si>
  <si>
    <t>728</t>
  </si>
  <si>
    <t>Vzduchotechnika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</si>
  <si>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</si>
  <si>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</si>
  <si>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</si>
  <si>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</si>
  <si>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</si>
  <si>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</si>
  <si>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</si>
  <si>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</si>
  <si>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</si>
  <si>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</si>
  <si>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</si>
  <si>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</si>
  <si>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</si>
  <si>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</si>
  <si>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</si>
  <si>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</si>
  <si>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</si>
  <si>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</si>
  <si>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</si>
  <si>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</si>
  <si>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</si>
  <si>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</si>
  <si>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</si>
  <si>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</si>
  <si>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</si>
  <si>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</si>
  <si>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</si>
  <si>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</si>
  <si>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</si>
  <si>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</si>
  <si>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</si>
  <si>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</si>
  <si>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</si>
  <si>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</si>
  <si>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</si>
  <si>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</si>
  <si>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</si>
  <si>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</si>
  <si>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</si>
  <si>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713431115T03</t>
  </si>
  <si>
    <t>izolace potrubí, minerální vlna, AL folie, DN 40 tl. 50 mm</t>
  </si>
  <si>
    <t xml:space="preserve">m     </t>
  </si>
  <si>
    <t>Vlastní</t>
  </si>
  <si>
    <t>Práce</t>
  </si>
  <si>
    <t>POL1_</t>
  </si>
  <si>
    <t>713431118T14</t>
  </si>
  <si>
    <t>izolace potrubí, minerální vlna, AL folie, DN 80 tl. 60 mm</t>
  </si>
  <si>
    <t>713431120T14</t>
  </si>
  <si>
    <t>izolace potrubí, minerální vlna, AL folie, DN 125 tl. 60 mm</t>
  </si>
  <si>
    <t>721176102R00</t>
  </si>
  <si>
    <t>Potrubí HT připojovací D 40 x 1,8 mm</t>
  </si>
  <si>
    <t>m</t>
  </si>
  <si>
    <t>RTS 21/ II</t>
  </si>
  <si>
    <t>721223480T02</t>
  </si>
  <si>
    <t xml:space="preserve">neutralizační zařízení kondenzátu pro výkon kotlů do 1500 kW </t>
  </si>
  <si>
    <t>Soubor</t>
  </si>
  <si>
    <t>713431114T02</t>
  </si>
  <si>
    <t>izolace potrubí, minerální vlna, AL folie, DN 32 tl. 40 mm</t>
  </si>
  <si>
    <t>722130803R00</t>
  </si>
  <si>
    <t>Demontáž potrubí ocelových závitových DN 50</t>
  </si>
  <si>
    <t>722163105R00</t>
  </si>
  <si>
    <t>Potrubí z měděných vodovod. trubek D 28 x 1,5 mm</t>
  </si>
  <si>
    <t>722163106R00</t>
  </si>
  <si>
    <t>Potrubí z měděných vodovod. trubek D 35 x 1,5 mm</t>
  </si>
  <si>
    <t>722172614R00</t>
  </si>
  <si>
    <t>Potrubí z PPR Instaplast, D 40x5,5 mm, PN 16</t>
  </si>
  <si>
    <t>722172616R00</t>
  </si>
  <si>
    <t>Potrubí z PPR Instaplast, D 63x8,6 mm, PN 16</t>
  </si>
  <si>
    <t>722181213RT9</t>
  </si>
  <si>
    <t>Izolace návleková MIRELON PRO tl. stěny 13 mm vnitřní průměr 28 mm</t>
  </si>
  <si>
    <t>722221112R00</t>
  </si>
  <si>
    <t>Kohout vypouštěcí kulový, IVAR.EURO M DN 15</t>
  </si>
  <si>
    <t>kus</t>
  </si>
  <si>
    <t>722231164R00</t>
  </si>
  <si>
    <t>Ventil vod.pojistný pružinový P10-237-616, G 5/4</t>
  </si>
  <si>
    <t>722235653R00</t>
  </si>
  <si>
    <t>Ventil vod.zpětný EURA-SPRINT,IVAR.CIM 30 VA DN 25</t>
  </si>
  <si>
    <t>722235654R00</t>
  </si>
  <si>
    <t>Ventil vod.zpětný EURA-SPRINT,IVAR.CIM 30 VA DN 32</t>
  </si>
  <si>
    <t>722235113R00</t>
  </si>
  <si>
    <t>Kohout vod.kul.,vnitř.-vnitř.z.IVAR PERFECTA DN 25</t>
  </si>
  <si>
    <t>722235114R00</t>
  </si>
  <si>
    <t>Kohout vod.kul.,vnitř.-vnitř.z.IVAR PERFECTA DN 32</t>
  </si>
  <si>
    <t>722235523R00</t>
  </si>
  <si>
    <t>Filtr,vod.vnitřní-vnitřní z.IVAR FIV.08412 DN 25</t>
  </si>
  <si>
    <t>722235524R00</t>
  </si>
  <si>
    <t>Filtr,vod.vnitřní-vnitřní z.IVAR FIV.08412 DN 32</t>
  </si>
  <si>
    <t>722239103V01</t>
  </si>
  <si>
    <t>Montáž vodovodních armatur 2závity, G 1 elmagn. ventil TORK T-GP 105</t>
  </si>
  <si>
    <t>722265314R00</t>
  </si>
  <si>
    <t>Vodoměr domovní SV Enbra IBRF DN 25x260mm, Qn 3,5</t>
  </si>
  <si>
    <t>722265315R00</t>
  </si>
  <si>
    <t>Vodoměr domovní SV Enbra IBRF DN 32x260mm, Qn 5,0</t>
  </si>
  <si>
    <t>722280108R00</t>
  </si>
  <si>
    <t>Tlaková zkouška vodovodního potrubí DN 50</t>
  </si>
  <si>
    <t>734421150R00</t>
  </si>
  <si>
    <t>Tlakoměr deformační 0-10 MPa č. 53312, D 100</t>
  </si>
  <si>
    <t>767995101R00</t>
  </si>
  <si>
    <t>Výroba a montáž kov. atypických konstr. do 5 kg</t>
  </si>
  <si>
    <t>kg</t>
  </si>
  <si>
    <t>998722201R00</t>
  </si>
  <si>
    <t>Přesun hmot pro vnitřní vodovod, výšky do 6 m</t>
  </si>
  <si>
    <t>Přesun hmot</t>
  </si>
  <si>
    <t>POL7_</t>
  </si>
  <si>
    <t>723120202R00</t>
  </si>
  <si>
    <t>Potrubí ocelové závitové černé svařované DN 15</t>
  </si>
  <si>
    <t>723150306R00</t>
  </si>
  <si>
    <t>Potrubí ocelové hladké černé svařované D 44,5x2,6</t>
  </si>
  <si>
    <t>723150313R00</t>
  </si>
  <si>
    <t>Potrubí ocelové hladké černé svařované D 76x3,2</t>
  </si>
  <si>
    <t>723150316R00</t>
  </si>
  <si>
    <t>Potrubí ocelové hladké černé svařované D 133x4,5</t>
  </si>
  <si>
    <t>723150365R00</t>
  </si>
  <si>
    <t>Potrubí ocel. černé svařované - chráničky D 38/2,6</t>
  </si>
  <si>
    <t>723150371R00</t>
  </si>
  <si>
    <t>Potrubí ocel. černé svařované - chráničky D 108/4</t>
  </si>
  <si>
    <t>723190907R00</t>
  </si>
  <si>
    <t>Odvzdušnění a napuštění plynového potrubí</t>
  </si>
  <si>
    <t>723190909R00</t>
  </si>
  <si>
    <t>Zkouška tlaková  plynového potrubí</t>
  </si>
  <si>
    <t>723190912R00</t>
  </si>
  <si>
    <t>Navaření odbočky na plynové potrubí DN 15</t>
  </si>
  <si>
    <t>723190916R00</t>
  </si>
  <si>
    <t>Navaření odbočky na plynové potrubí DN 40</t>
  </si>
  <si>
    <t>723190917R00</t>
  </si>
  <si>
    <t>Navaření odbočky na plynové potrubí DN 50</t>
  </si>
  <si>
    <t>723213212R00</t>
  </si>
  <si>
    <t>Kohout kulový K-85-111-516, DN 50, přírub. ocelový</t>
  </si>
  <si>
    <t>soubor</t>
  </si>
  <si>
    <t>723214122R00</t>
  </si>
  <si>
    <t>Filtr plynový C 26-604-540, DN 50, přírubový, ocel</t>
  </si>
  <si>
    <t>723219103R00</t>
  </si>
  <si>
    <t>Montáž armatury přírubové plynovodní, DN 65</t>
  </si>
  <si>
    <t>723219102T02</t>
  </si>
  <si>
    <t>Montáž armatury přírubové plynovodní, DN 50 RTP 233, vstup 1 bar, výstup 0,3 bar, 250m3/h.</t>
  </si>
  <si>
    <t>723219102T04</t>
  </si>
  <si>
    <t>Montáž armatury přírubové plynovodní, DN 50 zpětná klapa Z1</t>
  </si>
  <si>
    <t>723219103V01</t>
  </si>
  <si>
    <t>Montáž armatury přírubové plynovodní, DN 65 havarijní ventil EVPE 1065.02/P</t>
  </si>
  <si>
    <t>723228501T02</t>
  </si>
  <si>
    <t>tlakoměr deformační D160, včetně ventilu 0 - 6 bar</t>
  </si>
  <si>
    <t>723228501T03</t>
  </si>
  <si>
    <t>tlakoměr deformační D160, včetně ventilu 0 - 0,06 bar</t>
  </si>
  <si>
    <t>723235111R00</t>
  </si>
  <si>
    <t>Kohout kulový,vnitřní-vnitřní z. IVAR.KK G51 DN 15</t>
  </si>
  <si>
    <t>723235115R00</t>
  </si>
  <si>
    <t>Kohout kulový,vnitřní-vnitřní z. IVAR.KK G51 DN 40</t>
  </si>
  <si>
    <t>723235116R00</t>
  </si>
  <si>
    <t>Kohout kulový,vnitřní-vnitřní z. IVAR.KK G51 DN 50</t>
  </si>
  <si>
    <t>723241111T02</t>
  </si>
  <si>
    <t>skříň HUP ocelová rozměry 1600x1800mm</t>
  </si>
  <si>
    <t>734263316R00</t>
  </si>
  <si>
    <t>Šroubení topenářské, přímé, IVAR.SP 603 DN 40</t>
  </si>
  <si>
    <t>904      R01</t>
  </si>
  <si>
    <t>Hzs-zkousky v ramci montaz.praci Komplexni vyzkouseni</t>
  </si>
  <si>
    <t>h</t>
  </si>
  <si>
    <t>Prav.M</t>
  </si>
  <si>
    <t>HZS</t>
  </si>
  <si>
    <t>POL10_</t>
  </si>
  <si>
    <t>905      R01</t>
  </si>
  <si>
    <t>Hzs-revize provoz.souboru a st.obj. Revize</t>
  </si>
  <si>
    <t>905      T01</t>
  </si>
  <si>
    <t>Hzs-revize provoz.souboru a st.obj. Revizní knika kotle, plynovodu</t>
  </si>
  <si>
    <t>kpl</t>
  </si>
  <si>
    <t>905      T02</t>
  </si>
  <si>
    <t>Hzs-revize provoz.souboru a st.obj. Návrh provozního řádu</t>
  </si>
  <si>
    <t>998723201R00</t>
  </si>
  <si>
    <t>Přesun hmot pro vnitřní plynovod, výšky do 6 m</t>
  </si>
  <si>
    <t>724149201T01</t>
  </si>
  <si>
    <t>724311211T04</t>
  </si>
  <si>
    <t>nádrž tlaková expanzní PN 10 objem 33 litrů</t>
  </si>
  <si>
    <t>724319114V01</t>
  </si>
  <si>
    <t>Montáž nádrže tlakové stojaté 750 litrů vč. bojleru 750 litrů, topný had 100 kW</t>
  </si>
  <si>
    <t>724399150T04</t>
  </si>
  <si>
    <t>automatický změkčovací filtr  AZ 250, 2m3/hod., hadice 1", sůl 25 kg</t>
  </si>
  <si>
    <t>724399160T00</t>
  </si>
  <si>
    <t>montážní blok k změkč. filtru MB AQUA 1"</t>
  </si>
  <si>
    <t>724399170T00</t>
  </si>
  <si>
    <t>filtr HNW FF06-1AA</t>
  </si>
  <si>
    <t>998724201R00</t>
  </si>
  <si>
    <t>Přesun hmot pro strojní vybavení, výšky do 6 m</t>
  </si>
  <si>
    <t>728111125R00</t>
  </si>
  <si>
    <t>728211123R00</t>
  </si>
  <si>
    <t>728314112R00</t>
  </si>
  <si>
    <t>728512114T02</t>
  </si>
  <si>
    <t>728512221T01</t>
  </si>
  <si>
    <t>dodávka, montáž motorické spalinové klapky DN 200</t>
  </si>
  <si>
    <t>909      T02</t>
  </si>
  <si>
    <t>Hzs-nezmeritelne stavebni prace demontážní práce</t>
  </si>
  <si>
    <t>Kalkul</t>
  </si>
  <si>
    <t>731201824R00</t>
  </si>
  <si>
    <t>Demontáž kotlů ocel.automatických do 1160 kW</t>
  </si>
  <si>
    <t>731202830R00</t>
  </si>
  <si>
    <t>Rozřezání kotlů ocelových do 2500 kg</t>
  </si>
  <si>
    <t>731219130T02</t>
  </si>
  <si>
    <t>731289116T00</t>
  </si>
  <si>
    <t>zprovoznění kotle a hořáku</t>
  </si>
  <si>
    <t>731292815T00</t>
  </si>
  <si>
    <t>demontáž hořáků na plyn do 1500 kW</t>
  </si>
  <si>
    <t>998731201R00</t>
  </si>
  <si>
    <t>Přesun hmot pro kotelny, výšky do 6 m</t>
  </si>
  <si>
    <t>171156530300R</t>
  </si>
  <si>
    <t>Jeřáb automobilní 12,5 t ADK 125 M</t>
  </si>
  <si>
    <t>Sh</t>
  </si>
  <si>
    <t>STROJ</t>
  </si>
  <si>
    <t>Stroj</t>
  </si>
  <si>
    <t>POL6_</t>
  </si>
  <si>
    <t>005231050</t>
  </si>
  <si>
    <t>Revizní kniha kotle</t>
  </si>
  <si>
    <t>VRN</t>
  </si>
  <si>
    <t>POL99_0</t>
  </si>
  <si>
    <t>732320815R00</t>
  </si>
  <si>
    <t>Odpojení nádrží od rozvodů potrubí, do 1000 l</t>
  </si>
  <si>
    <t>732331525T01</t>
  </si>
  <si>
    <t>Nádoby expanzní tlak.s memb.Expanzomat 800 l REFLEX N800/5</t>
  </si>
  <si>
    <t>732349106V01</t>
  </si>
  <si>
    <t>Montáž anuloidu VI - průtok 50 m3/hod včetně anuloidu HVDT VI</t>
  </si>
  <si>
    <t>732393815R00</t>
  </si>
  <si>
    <t>Rozřezání demontovaných nádrží, do 1000 l</t>
  </si>
  <si>
    <t>732421340T03</t>
  </si>
  <si>
    <t>Čerpadlo oběhové Grundfos DN 32 MAGNA 3 typ 32-80, 230V</t>
  </si>
  <si>
    <t>732421342T05</t>
  </si>
  <si>
    <t>Čerpadlo oběhové Grundfos DN 50 MAGNA 3 typ 50-120F, 230V</t>
  </si>
  <si>
    <t>732421343T02</t>
  </si>
  <si>
    <t>Čerpadlo oběhové Grundfos DN 65 MAGNA 3 typ 65-60, 230V</t>
  </si>
  <si>
    <t>767995102R00</t>
  </si>
  <si>
    <t>Výroba a montáž kov. atypických konstr. do 10 kg</t>
  </si>
  <si>
    <t>904      T04</t>
  </si>
  <si>
    <t xml:space="preserve">Hzs-zkousky v ramci montaz.praci vypouštění a napouštění HV / TV </t>
  </si>
  <si>
    <t>998732201R00</t>
  </si>
  <si>
    <t>Přesun hmot pro strojovny, výšky do 6 m</t>
  </si>
  <si>
    <t>946941102RT1</t>
  </si>
  <si>
    <t>Montáž pojízdných Alu věží BOSS, 2,5 x 1,45 m pracovní výška 4,2 m</t>
  </si>
  <si>
    <t>sada</t>
  </si>
  <si>
    <t>946941192RT1</t>
  </si>
  <si>
    <t>Nájemné pojízdných Alu věží BOSS, 2,5 x 1,45 m pracovní výška 4,2 m</t>
  </si>
  <si>
    <t>den</t>
  </si>
  <si>
    <t>946941102V01</t>
  </si>
  <si>
    <t>Montáž pojízdných Alu věží BOSS, 2,5 x 1,45 m demontáže</t>
  </si>
  <si>
    <t>733121216R00</t>
  </si>
  <si>
    <t>Potrubí hladké bezešvé v kotelnách D 44,5 x 2,6 mm</t>
  </si>
  <si>
    <t>733121225R00</t>
  </si>
  <si>
    <t>Potrubí hladké bezešvé v kotelnách D 89 x 3,6 mm</t>
  </si>
  <si>
    <t>733121232R00</t>
  </si>
  <si>
    <t>Potrubí hladké bezešvé v kotelnách D 133 x 4,5 mm</t>
  </si>
  <si>
    <t>733123115R00</t>
  </si>
  <si>
    <t>Příplatek za zhotovení přípojek D 38 x 2,6 mm</t>
  </si>
  <si>
    <t>733123125R00</t>
  </si>
  <si>
    <t>Příplatek za zhotovení přípojek D 89 x 3,6 mm</t>
  </si>
  <si>
    <t>733124122R00</t>
  </si>
  <si>
    <t>Zhotov.přechodu z trub.hladkých kováním 80/50</t>
  </si>
  <si>
    <t>733120819R00</t>
  </si>
  <si>
    <t>Demontáž potrubí z hladkých trubek D 60,3</t>
  </si>
  <si>
    <t>733163105R00</t>
  </si>
  <si>
    <t>Potrubí z měděných trubek vytápění D 28 x 1,5 mm</t>
  </si>
  <si>
    <t>733190401T00</t>
  </si>
  <si>
    <t>topná zkouška</t>
  </si>
  <si>
    <t>733190217R00</t>
  </si>
  <si>
    <t>Tlaková zkouška ocelového hladkého potrubí D 51</t>
  </si>
  <si>
    <t>733190225R00</t>
  </si>
  <si>
    <t>Tlaková zkouška ocelového hladkého potrubí D 89</t>
  </si>
  <si>
    <t>733190232R00</t>
  </si>
  <si>
    <t>Tlaková zkouška ocelového hladkého potrubí D 133</t>
  </si>
  <si>
    <t>909      V01</t>
  </si>
  <si>
    <t>Hzs-nezmeritelne stavebni prace manipulace ve výškách</t>
  </si>
  <si>
    <t>998733201R00</t>
  </si>
  <si>
    <t>Přesun hmot pro rozvody potrubí, výšky do 6 m</t>
  </si>
  <si>
    <t>734251126R00</t>
  </si>
  <si>
    <t>Ventily pojistné pružinové P 10-237-616, G 5/4</t>
  </si>
  <si>
    <t>734109213RT2</t>
  </si>
  <si>
    <t>Montáž přírub. armatur, 2 příruby, PN 1,6, DN 40 včetně kulového kohoutu</t>
  </si>
  <si>
    <t>734109216RT2</t>
  </si>
  <si>
    <t>Montáž přírub. armatur, 2 příruby, PN 1,6, DN 80 včetně kulového kohoutu</t>
  </si>
  <si>
    <t>734109519T00</t>
  </si>
  <si>
    <t>Montáž přírub. armatur se 4 přírub. PN 1,6, DN 150</t>
  </si>
  <si>
    <t>734163417R00</t>
  </si>
  <si>
    <t>Filtry s výměnnou vložkou D 71-117-616 P1,DN 80</t>
  </si>
  <si>
    <t>734193118R00</t>
  </si>
  <si>
    <t>Klapka zpět.přírub.IVAR BRA.F5.000 DN 80 s nav.pří</t>
  </si>
  <si>
    <t>734213115R00</t>
  </si>
  <si>
    <t>Ventil automatický odvzdušňov.,IVAR VARIA Ni DN 15</t>
  </si>
  <si>
    <t>734233114R00</t>
  </si>
  <si>
    <t>Kohout kulový, vnitř.-vnitř.z. IVAR PERFECTA DN 32</t>
  </si>
  <si>
    <t>734235123R00</t>
  </si>
  <si>
    <t>Kohout kulový,2xvnitřní záv. GIACOMINI R250D DN 25</t>
  </si>
  <si>
    <t>734243124R00</t>
  </si>
  <si>
    <t>Ventil zpětný EURA-SPRINT, IVAR.CIM 30 VA DN 32</t>
  </si>
  <si>
    <t>734290814R00</t>
  </si>
  <si>
    <t>Demontáž armatur směšovacích.3cest. Mix A, DN 40</t>
  </si>
  <si>
    <t>734291113R00</t>
  </si>
  <si>
    <t>Kohouty plnící a vypouštěcí G 1/2</t>
  </si>
  <si>
    <t>734295214R00</t>
  </si>
  <si>
    <t>Filtr, vnitřní-vnitřní z. GIACOMINI R74A DN 32</t>
  </si>
  <si>
    <t>734411111R00</t>
  </si>
  <si>
    <t>Teploměr přímý s pouzdrem  typ 160</t>
  </si>
  <si>
    <t>734421160R00</t>
  </si>
  <si>
    <t>Tlakoměr deformační 0-10 MPa č. 03322, D 100</t>
  </si>
  <si>
    <t>998734201R00</t>
  </si>
  <si>
    <t>Přesun hmot pro armatury, výšky do 6 m</t>
  </si>
  <si>
    <t>783424340R00</t>
  </si>
  <si>
    <t>Nátěr syntet. potrubí do DN 50 mm  Z+2x +1x email</t>
  </si>
  <si>
    <t>783425150R00</t>
  </si>
  <si>
    <t>Nátěr syntetický potrubí do DN 100 mm  Z + 2x</t>
  </si>
  <si>
    <t>783426160R00</t>
  </si>
  <si>
    <t>Nátěr syntetický potrubí do DN 150 mm  Z + 2x</t>
  </si>
  <si>
    <t>END</t>
  </si>
  <si>
    <t>x</t>
  </si>
  <si>
    <t>dodávka a montáž čerpadla oběhového ALPHA 2 - 25-60N</t>
  </si>
  <si>
    <t>Dodávka a montáž potrubí plechového čtyřhranného do 2,00 m2</t>
  </si>
  <si>
    <t>Dodávka a montáž oblouku plechového čtyřhranného do 1,39 m2</t>
  </si>
  <si>
    <t>Dodávka a montáž protidešť. žaluzie čtyřhranné do 0,3 m2</t>
  </si>
  <si>
    <t>Dodávka a montáž komínu, kouřovodu do DN 250 nerez, 3 složkový</t>
  </si>
  <si>
    <t>Dodávka a montáž kotle ocel. plyn. do 500kW 100 CIB 240, 220kW při 80-60 vč. příslušenství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</si>
</sst>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7" fillId="0" borderId="0" applyFont="0" applyFill="0" applyBorder="0" applyAlignment="0" applyProtection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9" fontId="8" fillId="0" borderId="10" xfId="2" applyFont="1" applyBorder="1" applyAlignment="1">
      <alignment horizontal="right" vertical="center" wrapText="1"/>
    </xf>
    <xf numFmtId="0" fontId="0" fillId="0" borderId="35" xfId="0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t320\data\RTSwin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74" t="s">
        <v>41</v>
      </c>
      <c r="B2" s="174"/>
      <c r="C2" s="174"/>
      <c r="D2" s="174"/>
      <c r="E2" s="174"/>
      <c r="F2" s="174"/>
      <c r="G2" s="17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Normal="100" zoomScaleSheetLayoutView="75" workbookViewId="0">
      <selection activeCell="I18" sqref="I18:J1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12" t="s">
        <v>4</v>
      </c>
      <c r="C1" s="213"/>
      <c r="D1" s="213"/>
      <c r="E1" s="213"/>
      <c r="F1" s="213"/>
      <c r="G1" s="213"/>
      <c r="H1" s="213"/>
      <c r="I1" s="213"/>
      <c r="J1" s="214"/>
    </row>
    <row r="2" spans="1:15" ht="36" customHeight="1" x14ac:dyDescent="0.2">
      <c r="A2" s="2"/>
      <c r="B2" s="75" t="s">
        <v>24</v>
      </c>
      <c r="C2" s="76"/>
      <c r="D2" s="77" t="s">
        <v>49</v>
      </c>
      <c r="E2" s="218" t="s">
        <v>50</v>
      </c>
      <c r="F2" s="219"/>
      <c r="G2" s="219"/>
      <c r="H2" s="219"/>
      <c r="I2" s="219"/>
      <c r="J2" s="22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21" t="s">
        <v>46</v>
      </c>
      <c r="F3" s="222"/>
      <c r="G3" s="222"/>
      <c r="H3" s="222"/>
      <c r="I3" s="222"/>
      <c r="J3" s="223"/>
    </row>
    <row r="4" spans="1:15" ht="23.25" customHeight="1" x14ac:dyDescent="0.2">
      <c r="A4" s="74">
        <v>313</v>
      </c>
      <c r="B4" s="80" t="s">
        <v>48</v>
      </c>
      <c r="C4" s="81"/>
      <c r="D4" s="82" t="s">
        <v>43</v>
      </c>
      <c r="E4" s="201" t="s">
        <v>44</v>
      </c>
      <c r="F4" s="202"/>
      <c r="G4" s="202"/>
      <c r="H4" s="202"/>
      <c r="I4" s="202"/>
      <c r="J4" s="203"/>
    </row>
    <row r="5" spans="1:15" ht="24" customHeight="1" x14ac:dyDescent="0.2">
      <c r="A5" s="2"/>
      <c r="B5" s="31" t="s">
        <v>23</v>
      </c>
      <c r="D5" s="206"/>
      <c r="E5" s="207"/>
      <c r="F5" s="207"/>
      <c r="G5" s="207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08"/>
      <c r="E6" s="209"/>
      <c r="F6" s="209"/>
      <c r="G6" s="20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0"/>
      <c r="F7" s="211"/>
      <c r="G7" s="21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5"/>
      <c r="E11" s="225"/>
      <c r="F11" s="225"/>
      <c r="G11" s="225"/>
      <c r="H11" s="18" t="s">
        <v>42</v>
      </c>
      <c r="I11" s="22"/>
      <c r="J11" s="8"/>
    </row>
    <row r="12" spans="1:15" ht="15.75" customHeight="1" x14ac:dyDescent="0.2">
      <c r="A12" s="2"/>
      <c r="B12" s="28"/>
      <c r="C12" s="55"/>
      <c r="D12" s="200"/>
      <c r="E12" s="200"/>
      <c r="F12" s="200"/>
      <c r="G12" s="200"/>
      <c r="H12" s="18" t="s">
        <v>36</v>
      </c>
      <c r="I12" s="22"/>
      <c r="J12" s="8"/>
    </row>
    <row r="13" spans="1:15" ht="15.75" customHeight="1" x14ac:dyDescent="0.2">
      <c r="A13" s="2"/>
      <c r="B13" s="29"/>
      <c r="C13" s="56"/>
      <c r="D13" s="53"/>
      <c r="E13" s="204"/>
      <c r="F13" s="205"/>
      <c r="G13" s="20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374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24"/>
      <c r="F15" s="224"/>
      <c r="G15" s="226"/>
      <c r="H15" s="226"/>
      <c r="I15" s="226" t="s">
        <v>31</v>
      </c>
      <c r="J15" s="227"/>
    </row>
    <row r="16" spans="1:15" ht="23.25" customHeight="1" x14ac:dyDescent="0.2">
      <c r="A16" s="135" t="s">
        <v>26</v>
      </c>
      <c r="B16" s="38" t="s">
        <v>26</v>
      </c>
      <c r="C16" s="62"/>
      <c r="D16" s="63"/>
      <c r="E16" s="187"/>
      <c r="F16" s="188"/>
      <c r="G16" s="187"/>
      <c r="H16" s="188"/>
      <c r="I16" s="187">
        <v>0</v>
      </c>
      <c r="J16" s="189"/>
    </row>
    <row r="17" spans="1:10" ht="23.25" customHeight="1" x14ac:dyDescent="0.2">
      <c r="A17" s="135" t="s">
        <v>27</v>
      </c>
      <c r="B17" s="38" t="s">
        <v>27</v>
      </c>
      <c r="C17" s="62"/>
      <c r="D17" s="63"/>
      <c r="E17" s="187"/>
      <c r="F17" s="188"/>
      <c r="G17" s="187"/>
      <c r="H17" s="188"/>
      <c r="I17" s="187">
        <f>I60</f>
        <v>0</v>
      </c>
      <c r="J17" s="189"/>
    </row>
    <row r="18" spans="1:10" ht="23.25" customHeight="1" x14ac:dyDescent="0.2">
      <c r="A18" s="135" t="s">
        <v>28</v>
      </c>
      <c r="B18" s="38" t="s">
        <v>28</v>
      </c>
      <c r="C18" s="62"/>
      <c r="D18" s="63"/>
      <c r="E18" s="187"/>
      <c r="F18" s="188"/>
      <c r="G18" s="187"/>
      <c r="H18" s="188"/>
      <c r="I18" s="187">
        <v>0</v>
      </c>
      <c r="J18" s="189"/>
    </row>
    <row r="19" spans="1:10" ht="23.25" customHeight="1" x14ac:dyDescent="0.2">
      <c r="A19" s="135" t="s">
        <v>78</v>
      </c>
      <c r="B19" s="38" t="s">
        <v>29</v>
      </c>
      <c r="C19" s="62"/>
      <c r="D19" s="63"/>
      <c r="E19" s="187"/>
      <c r="F19" s="188"/>
      <c r="G19" s="187"/>
      <c r="H19" s="188"/>
      <c r="I19" s="187">
        <v>0</v>
      </c>
      <c r="J19" s="189"/>
    </row>
    <row r="20" spans="1:10" ht="23.25" customHeight="1" x14ac:dyDescent="0.2">
      <c r="A20" s="135" t="s">
        <v>79</v>
      </c>
      <c r="B20" s="38" t="s">
        <v>30</v>
      </c>
      <c r="C20" s="62"/>
      <c r="D20" s="63"/>
      <c r="E20" s="187"/>
      <c r="F20" s="188"/>
      <c r="G20" s="187"/>
      <c r="H20" s="188"/>
      <c r="I20" s="187">
        <v>0</v>
      </c>
      <c r="J20" s="189"/>
    </row>
    <row r="21" spans="1:10" ht="23.25" customHeight="1" x14ac:dyDescent="0.2">
      <c r="A21" s="2"/>
      <c r="B21" s="48" t="s">
        <v>31</v>
      </c>
      <c r="C21" s="64"/>
      <c r="D21" s="65"/>
      <c r="E21" s="190"/>
      <c r="F21" s="228"/>
      <c r="G21" s="190"/>
      <c r="H21" s="228"/>
      <c r="I21" s="190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172">
        <v>0.15</v>
      </c>
      <c r="F23" s="173"/>
      <c r="G23" s="185">
        <v>0</v>
      </c>
      <c r="H23" s="186"/>
      <c r="I23" s="186"/>
      <c r="J23" s="40" t="str">
        <f t="shared" ref="J23:J28" si="0">Mena</f>
        <v>CZK</v>
      </c>
    </row>
    <row r="24" spans="1:10" ht="23.25" customHeight="1" x14ac:dyDescent="0.2">
      <c r="A24" s="2"/>
      <c r="B24" s="38" t="s">
        <v>14</v>
      </c>
      <c r="C24" s="62"/>
      <c r="D24" s="63"/>
      <c r="E24" s="172">
        <v>0.15</v>
      </c>
      <c r="F24" s="173"/>
      <c r="G24" s="183">
        <v>0</v>
      </c>
      <c r="H24" s="184"/>
      <c r="I24" s="184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172">
        <v>0.21</v>
      </c>
      <c r="F25" s="173"/>
      <c r="G25" s="193">
        <f>I21</f>
        <v>0</v>
      </c>
      <c r="H25" s="194"/>
      <c r="I25" s="194"/>
      <c r="J25" s="40" t="str">
        <f t="shared" si="0"/>
        <v>CZK</v>
      </c>
    </row>
    <row r="26" spans="1:10" ht="23.25" customHeight="1" x14ac:dyDescent="0.2">
      <c r="A26" s="2"/>
      <c r="B26" s="32" t="s">
        <v>16</v>
      </c>
      <c r="C26" s="67"/>
      <c r="D26" s="54"/>
      <c r="E26" s="172">
        <v>0.21</v>
      </c>
      <c r="F26" s="30"/>
      <c r="G26" s="215">
        <f>ZakladDPHZakl*E26</f>
        <v>0</v>
      </c>
      <c r="H26" s="216"/>
      <c r="I26" s="216"/>
      <c r="J26" s="37" t="str">
        <f t="shared" si="0"/>
        <v>CZK</v>
      </c>
    </row>
    <row r="27" spans="1:10" ht="23.25" customHeight="1" thickBot="1" x14ac:dyDescent="0.25">
      <c r="A27" s="2"/>
      <c r="B27" s="31" t="s">
        <v>5</v>
      </c>
      <c r="C27" s="68"/>
      <c r="D27" s="69"/>
      <c r="E27" s="68"/>
      <c r="F27" s="16"/>
      <c r="G27" s="217">
        <v>0</v>
      </c>
      <c r="H27" s="217"/>
      <c r="I27" s="217"/>
      <c r="J27" s="41" t="str">
        <f t="shared" si="0"/>
        <v>CZK</v>
      </c>
    </row>
    <row r="28" spans="1:10" ht="27.75" hidden="1" customHeight="1" thickBot="1" x14ac:dyDescent="0.25">
      <c r="A28" s="2"/>
      <c r="B28" s="109" t="s">
        <v>25</v>
      </c>
      <c r="C28" s="110"/>
      <c r="D28" s="110"/>
      <c r="E28" s="111"/>
      <c r="F28" s="112"/>
      <c r="G28" s="192">
        <v>190000</v>
      </c>
      <c r="H28" s="195"/>
      <c r="I28" s="195"/>
      <c r="J28" s="113" t="str">
        <f t="shared" si="0"/>
        <v>CZK</v>
      </c>
    </row>
    <row r="29" spans="1:10" ht="27.75" customHeight="1" thickBot="1" x14ac:dyDescent="0.25">
      <c r="A29" s="2"/>
      <c r="B29" s="109" t="s">
        <v>37</v>
      </c>
      <c r="C29" s="114"/>
      <c r="D29" s="114"/>
      <c r="E29" s="114"/>
      <c r="F29" s="115"/>
      <c r="G29" s="192">
        <f>SUM(G23:I27)</f>
        <v>0</v>
      </c>
      <c r="H29" s="192"/>
      <c r="I29" s="192"/>
      <c r="J29" s="11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96"/>
      <c r="E34" s="197"/>
      <c r="G34" s="198"/>
      <c r="H34" s="199"/>
      <c r="I34" s="199"/>
      <c r="J34" s="25"/>
    </row>
    <row r="35" spans="1:10" ht="12.75" customHeight="1" x14ac:dyDescent="0.2">
      <c r="A35" s="2"/>
      <c r="B35" s="2"/>
      <c r="D35" s="182" t="s">
        <v>2</v>
      </c>
      <c r="E35" s="18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hidden="1" customHeight="1" x14ac:dyDescent="0.2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">
      <c r="A39" s="85">
        <v>1</v>
      </c>
      <c r="B39" s="95" t="s">
        <v>51</v>
      </c>
      <c r="C39" s="177"/>
      <c r="D39" s="177"/>
      <c r="E39" s="177"/>
      <c r="F39" s="96">
        <v>0</v>
      </c>
      <c r="G39" s="97">
        <v>4062377.14</v>
      </c>
      <c r="H39" s="98">
        <v>853099.2</v>
      </c>
      <c r="I39" s="98">
        <v>4915476.34</v>
      </c>
      <c r="J39" s="99">
        <f>IF(CenaCelkemVypocet=0,"",I39/CenaCelkemVypocet*100)</f>
        <v>100</v>
      </c>
    </row>
    <row r="40" spans="1:10" ht="25.5" hidden="1" customHeight="1" x14ac:dyDescent="0.2">
      <c r="A40" s="85">
        <v>2</v>
      </c>
      <c r="B40" s="100" t="s">
        <v>45</v>
      </c>
      <c r="C40" s="178" t="s">
        <v>46</v>
      </c>
      <c r="D40" s="178"/>
      <c r="E40" s="178"/>
      <c r="F40" s="101">
        <v>0</v>
      </c>
      <c r="G40" s="102">
        <v>4062377.14</v>
      </c>
      <c r="H40" s="102">
        <v>853099.2</v>
      </c>
      <c r="I40" s="102">
        <v>4915476.34</v>
      </c>
      <c r="J40" s="103">
        <f>IF(CenaCelkemVypocet=0,"",I40/CenaCelkemVypocet*100)</f>
        <v>100</v>
      </c>
    </row>
    <row r="41" spans="1:10" ht="25.5" hidden="1" customHeight="1" x14ac:dyDescent="0.2">
      <c r="A41" s="85">
        <v>3</v>
      </c>
      <c r="B41" s="104" t="s">
        <v>43</v>
      </c>
      <c r="C41" s="177" t="s">
        <v>44</v>
      </c>
      <c r="D41" s="177"/>
      <c r="E41" s="177"/>
      <c r="F41" s="105">
        <v>0</v>
      </c>
      <c r="G41" s="98">
        <v>4062377.14</v>
      </c>
      <c r="H41" s="98">
        <v>853099.2</v>
      </c>
      <c r="I41" s="98">
        <v>4915476.34</v>
      </c>
      <c r="J41" s="99">
        <f>IF(CenaCelkemVypocet=0,"",I41/CenaCelkemVypocet*100)</f>
        <v>100</v>
      </c>
    </row>
    <row r="42" spans="1:10" ht="25.5" hidden="1" customHeight="1" x14ac:dyDescent="0.2">
      <c r="A42" s="85"/>
      <c r="B42" s="179" t="s">
        <v>52</v>
      </c>
      <c r="C42" s="180"/>
      <c r="D42" s="180"/>
      <c r="E42" s="181"/>
      <c r="F42" s="106">
        <f>SUMIF(A39:A41,"=1",F39:F41)</f>
        <v>0</v>
      </c>
      <c r="G42" s="107">
        <f>SUMIF(A39:A41,"=1",G39:G41)</f>
        <v>4062377.14</v>
      </c>
      <c r="H42" s="107">
        <f>SUMIF(A39:A41,"=1",H39:H41)</f>
        <v>853099.2</v>
      </c>
      <c r="I42" s="107">
        <f>SUMIF(A39:A41,"=1",I39:I41)</f>
        <v>4915476.34</v>
      </c>
      <c r="J42" s="108">
        <f>SUMIF(A39:A41,"=1",J39:J41)</f>
        <v>100</v>
      </c>
    </row>
    <row r="46" spans="1:10" ht="15.75" x14ac:dyDescent="0.25">
      <c r="B46" s="117" t="s">
        <v>54</v>
      </c>
    </row>
    <row r="48" spans="1:10" ht="25.5" customHeight="1" x14ac:dyDescent="0.2">
      <c r="A48" s="119"/>
      <c r="B48" s="122" t="s">
        <v>18</v>
      </c>
      <c r="C48" s="122" t="s">
        <v>6</v>
      </c>
      <c r="D48" s="123"/>
      <c r="E48" s="123"/>
      <c r="F48" s="124" t="s">
        <v>55</v>
      </c>
      <c r="G48" s="124"/>
      <c r="H48" s="124"/>
      <c r="I48" s="124" t="s">
        <v>31</v>
      </c>
      <c r="J48" s="124" t="s">
        <v>0</v>
      </c>
    </row>
    <row r="49" spans="1:10" ht="36.75" customHeight="1" x14ac:dyDescent="0.2">
      <c r="A49" s="120"/>
      <c r="B49" s="125" t="s">
        <v>56</v>
      </c>
      <c r="C49" s="175" t="s">
        <v>57</v>
      </c>
      <c r="D49" s="176"/>
      <c r="E49" s="176"/>
      <c r="F49" s="133" t="s">
        <v>27</v>
      </c>
      <c r="G49" s="126"/>
      <c r="H49" s="126"/>
      <c r="I49" s="126">
        <f>'kotelna E TG Pol'!G8</f>
        <v>0</v>
      </c>
      <c r="J49" s="131" t="str">
        <f>IF(I60=0,"",I49/I60*100)</f>
        <v/>
      </c>
    </row>
    <row r="50" spans="1:10" ht="36.75" customHeight="1" x14ac:dyDescent="0.2">
      <c r="A50" s="120"/>
      <c r="B50" s="125" t="s">
        <v>58</v>
      </c>
      <c r="C50" s="175" t="s">
        <v>59</v>
      </c>
      <c r="D50" s="176"/>
      <c r="E50" s="176"/>
      <c r="F50" s="133" t="s">
        <v>27</v>
      </c>
      <c r="G50" s="126"/>
      <c r="H50" s="126"/>
      <c r="I50" s="126">
        <f>'kotelna E TG Pol'!G12</f>
        <v>0</v>
      </c>
      <c r="J50" s="131" t="str">
        <f>IF(I60=0,"",I50/I60*100)</f>
        <v/>
      </c>
    </row>
    <row r="51" spans="1:10" ht="36.75" customHeight="1" x14ac:dyDescent="0.2">
      <c r="A51" s="120"/>
      <c r="B51" s="125" t="s">
        <v>60</v>
      </c>
      <c r="C51" s="175" t="s">
        <v>61</v>
      </c>
      <c r="D51" s="176"/>
      <c r="E51" s="176"/>
      <c r="F51" s="133" t="s">
        <v>27</v>
      </c>
      <c r="G51" s="126"/>
      <c r="H51" s="126"/>
      <c r="I51" s="126">
        <f>'kotelna E TG Pol'!G15</f>
        <v>0</v>
      </c>
      <c r="J51" s="131" t="str">
        <f>IF(I60=0,"",I51/I60*100)</f>
        <v/>
      </c>
    </row>
    <row r="52" spans="1:10" ht="36.75" customHeight="1" x14ac:dyDescent="0.2">
      <c r="A52" s="120"/>
      <c r="B52" s="125" t="s">
        <v>62</v>
      </c>
      <c r="C52" s="175" t="s">
        <v>63</v>
      </c>
      <c r="D52" s="176"/>
      <c r="E52" s="176"/>
      <c r="F52" s="133" t="s">
        <v>27</v>
      </c>
      <c r="G52" s="126"/>
      <c r="H52" s="126"/>
      <c r="I52" s="126">
        <f>'kotelna E TG Pol'!G39</f>
        <v>0</v>
      </c>
      <c r="J52" s="131" t="str">
        <f>IF(I60=0,"",I52/I60*100)</f>
        <v/>
      </c>
    </row>
    <row r="53" spans="1:10" ht="36.75" customHeight="1" x14ac:dyDescent="0.2">
      <c r="A53" s="120"/>
      <c r="B53" s="125" t="s">
        <v>64</v>
      </c>
      <c r="C53" s="175" t="s">
        <v>65</v>
      </c>
      <c r="D53" s="176"/>
      <c r="E53" s="176"/>
      <c r="F53" s="133" t="s">
        <v>27</v>
      </c>
      <c r="G53" s="126"/>
      <c r="H53" s="126"/>
      <c r="I53" s="126">
        <f>'kotelna E TG Pol'!G70</f>
        <v>0</v>
      </c>
      <c r="J53" s="131" t="str">
        <f>IF(I60=0,"",I53/I60*100)</f>
        <v/>
      </c>
    </row>
    <row r="54" spans="1:10" ht="36.75" customHeight="1" x14ac:dyDescent="0.2">
      <c r="A54" s="120"/>
      <c r="B54" s="125" t="s">
        <v>66</v>
      </c>
      <c r="C54" s="175" t="s">
        <v>67</v>
      </c>
      <c r="D54" s="176"/>
      <c r="E54" s="176"/>
      <c r="F54" s="133" t="s">
        <v>27</v>
      </c>
      <c r="G54" s="126"/>
      <c r="H54" s="126"/>
      <c r="I54" s="126">
        <f>'kotelna E TG Pol'!G78</f>
        <v>0</v>
      </c>
      <c r="J54" s="131" t="str">
        <f>IF(I60=0,"",I54/I60*100)</f>
        <v/>
      </c>
    </row>
    <row r="55" spans="1:10" ht="36.75" customHeight="1" x14ac:dyDescent="0.2">
      <c r="A55" s="120"/>
      <c r="B55" s="125" t="s">
        <v>68</v>
      </c>
      <c r="C55" s="175" t="s">
        <v>69</v>
      </c>
      <c r="D55" s="176"/>
      <c r="E55" s="176"/>
      <c r="F55" s="133" t="s">
        <v>27</v>
      </c>
      <c r="G55" s="126"/>
      <c r="H55" s="126"/>
      <c r="I55" s="126">
        <f>'kotelna E TG Pol'!G85</f>
        <v>0</v>
      </c>
      <c r="J55" s="131" t="str">
        <f>IF(I60=0,"",I55/I60*100)</f>
        <v/>
      </c>
    </row>
    <row r="56" spans="1:10" ht="36.75" customHeight="1" x14ac:dyDescent="0.2">
      <c r="A56" s="120"/>
      <c r="B56" s="125" t="s">
        <v>70</v>
      </c>
      <c r="C56" s="175" t="s">
        <v>71</v>
      </c>
      <c r="D56" s="176"/>
      <c r="E56" s="176"/>
      <c r="F56" s="133" t="s">
        <v>27</v>
      </c>
      <c r="G56" s="126"/>
      <c r="H56" s="126"/>
      <c r="I56" s="126">
        <f>'kotelna E TG Pol'!G95</f>
        <v>0</v>
      </c>
      <c r="J56" s="131" t="str">
        <f>IF(I60=0,"",I56/I60*100)</f>
        <v/>
      </c>
    </row>
    <row r="57" spans="1:10" ht="36.75" customHeight="1" x14ac:dyDescent="0.2">
      <c r="A57" s="120"/>
      <c r="B57" s="125" t="s">
        <v>72</v>
      </c>
      <c r="C57" s="175" t="s">
        <v>73</v>
      </c>
      <c r="D57" s="176"/>
      <c r="E57" s="176"/>
      <c r="F57" s="133" t="s">
        <v>27</v>
      </c>
      <c r="G57" s="126"/>
      <c r="H57" s="126"/>
      <c r="I57" s="126">
        <f>'kotelna E TG Pol'!G107</f>
        <v>0</v>
      </c>
      <c r="J57" s="131" t="str">
        <f>IF(I60=0,"",I57/I60*100)</f>
        <v/>
      </c>
    </row>
    <row r="58" spans="1:10" ht="36.75" customHeight="1" x14ac:dyDescent="0.2">
      <c r="A58" s="120"/>
      <c r="B58" s="125" t="s">
        <v>74</v>
      </c>
      <c r="C58" s="175" t="s">
        <v>75</v>
      </c>
      <c r="D58" s="176"/>
      <c r="E58" s="176"/>
      <c r="F58" s="133" t="s">
        <v>27</v>
      </c>
      <c r="G58" s="126"/>
      <c r="H58" s="126"/>
      <c r="I58" s="126">
        <f>'kotelna E TG Pol'!G126</f>
        <v>0</v>
      </c>
      <c r="J58" s="131" t="str">
        <f>IF(I60=0,"",I58/I60*100)</f>
        <v/>
      </c>
    </row>
    <row r="59" spans="1:10" ht="36.75" customHeight="1" x14ac:dyDescent="0.2">
      <c r="A59" s="120"/>
      <c r="B59" s="125" t="s">
        <v>76</v>
      </c>
      <c r="C59" s="175" t="s">
        <v>77</v>
      </c>
      <c r="D59" s="176"/>
      <c r="E59" s="176"/>
      <c r="F59" s="133" t="s">
        <v>27</v>
      </c>
      <c r="G59" s="126"/>
      <c r="H59" s="126"/>
      <c r="I59" s="126">
        <f>'kotelna E TG Pol'!G143</f>
        <v>0</v>
      </c>
      <c r="J59" s="131" t="str">
        <f>IF(I60=0,"",I59/I60*100)</f>
        <v/>
      </c>
    </row>
    <row r="60" spans="1:10" ht="25.5" customHeight="1" x14ac:dyDescent="0.2">
      <c r="A60" s="121"/>
      <c r="B60" s="127" t="s">
        <v>1</v>
      </c>
      <c r="C60" s="128"/>
      <c r="D60" s="129"/>
      <c r="E60" s="129"/>
      <c r="F60" s="134"/>
      <c r="G60" s="130"/>
      <c r="H60" s="130"/>
      <c r="I60" s="130">
        <f>SUM(I49:I59)</f>
        <v>0</v>
      </c>
      <c r="J60" s="132">
        <f>SUM(J49:J59)</f>
        <v>0</v>
      </c>
    </row>
    <row r="61" spans="1:10" x14ac:dyDescent="0.2">
      <c r="F61" s="83"/>
      <c r="G61" s="83"/>
      <c r="H61" s="83"/>
      <c r="I61" s="83"/>
      <c r="J61" s="84"/>
    </row>
    <row r="62" spans="1:10" x14ac:dyDescent="0.2">
      <c r="F62" s="83"/>
      <c r="G62" s="83"/>
      <c r="H62" s="83"/>
      <c r="I62" s="83"/>
      <c r="J62" s="84"/>
    </row>
    <row r="63" spans="1:10" x14ac:dyDescent="0.2">
      <c r="F63" s="83"/>
      <c r="G63" s="83"/>
      <c r="H63" s="83"/>
      <c r="I63" s="83"/>
      <c r="J63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50" t="s">
        <v>8</v>
      </c>
      <c r="B2" s="49"/>
      <c r="C2" s="231"/>
      <c r="D2" s="231"/>
      <c r="E2" s="231"/>
      <c r="F2" s="231"/>
      <c r="G2" s="232"/>
    </row>
    <row r="3" spans="1:7" ht="24.95" customHeight="1" x14ac:dyDescent="0.2">
      <c r="A3" s="50" t="s">
        <v>9</v>
      </c>
      <c r="B3" s="49"/>
      <c r="C3" s="231"/>
      <c r="D3" s="231"/>
      <c r="E3" s="231"/>
      <c r="F3" s="231"/>
      <c r="G3" s="232"/>
    </row>
    <row r="4" spans="1:7" ht="24.95" customHeight="1" x14ac:dyDescent="0.2">
      <c r="A4" s="50" t="s">
        <v>10</v>
      </c>
      <c r="B4" s="49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9" activePane="bottomLeft" state="frozen"/>
      <selection pane="bottomLeft" activeCell="E88" sqref="E88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3" t="s">
        <v>7</v>
      </c>
      <c r="B1" s="233"/>
      <c r="C1" s="233"/>
      <c r="D1" s="233"/>
      <c r="E1" s="233"/>
      <c r="F1" s="233"/>
      <c r="G1" s="233"/>
      <c r="AG1" t="s">
        <v>80</v>
      </c>
    </row>
    <row r="2" spans="1:60" ht="24.95" customHeight="1" x14ac:dyDescent="0.2">
      <c r="A2" s="136" t="s">
        <v>8</v>
      </c>
      <c r="B2" s="49" t="s">
        <v>49</v>
      </c>
      <c r="C2" s="234" t="s">
        <v>50</v>
      </c>
      <c r="D2" s="235"/>
      <c r="E2" s="235"/>
      <c r="F2" s="235"/>
      <c r="G2" s="236"/>
      <c r="AG2" t="s">
        <v>81</v>
      </c>
    </row>
    <row r="3" spans="1:60" ht="24.95" customHeight="1" x14ac:dyDescent="0.2">
      <c r="A3" s="136" t="s">
        <v>9</v>
      </c>
      <c r="B3" s="49" t="s">
        <v>45</v>
      </c>
      <c r="C3" s="234" t="s">
        <v>46</v>
      </c>
      <c r="D3" s="235"/>
      <c r="E3" s="235"/>
      <c r="F3" s="235"/>
      <c r="G3" s="236"/>
      <c r="AC3" s="118" t="s">
        <v>81</v>
      </c>
      <c r="AG3" t="s">
        <v>82</v>
      </c>
    </row>
    <row r="4" spans="1:60" ht="24.95" customHeight="1" x14ac:dyDescent="0.2">
      <c r="A4" s="137" t="s">
        <v>10</v>
      </c>
      <c r="B4" s="138" t="s">
        <v>43</v>
      </c>
      <c r="C4" s="237" t="s">
        <v>44</v>
      </c>
      <c r="D4" s="238"/>
      <c r="E4" s="238"/>
      <c r="F4" s="238"/>
      <c r="G4" s="239"/>
      <c r="AG4" t="s">
        <v>83</v>
      </c>
    </row>
    <row r="5" spans="1:60" x14ac:dyDescent="0.2">
      <c r="D5" s="10"/>
    </row>
    <row r="6" spans="1:60" ht="38.25" x14ac:dyDescent="0.2">
      <c r="A6" s="140" t="s">
        <v>84</v>
      </c>
      <c r="B6" s="142" t="s">
        <v>85</v>
      </c>
      <c r="C6" s="142" t="s">
        <v>86</v>
      </c>
      <c r="D6" s="141" t="s">
        <v>87</v>
      </c>
      <c r="E6" s="140" t="s">
        <v>88</v>
      </c>
      <c r="F6" s="139" t="s">
        <v>89</v>
      </c>
      <c r="G6" s="140" t="s">
        <v>31</v>
      </c>
      <c r="H6" s="143" t="s">
        <v>32</v>
      </c>
      <c r="I6" s="143" t="s">
        <v>90</v>
      </c>
      <c r="J6" s="143" t="s">
        <v>33</v>
      </c>
      <c r="K6" s="143" t="s">
        <v>91</v>
      </c>
      <c r="L6" s="143" t="s">
        <v>92</v>
      </c>
      <c r="M6" s="143" t="s">
        <v>93</v>
      </c>
      <c r="N6" s="143" t="s">
        <v>94</v>
      </c>
      <c r="O6" s="143" t="s">
        <v>95</v>
      </c>
      <c r="P6" s="143" t="s">
        <v>96</v>
      </c>
      <c r="Q6" s="143" t="s">
        <v>97</v>
      </c>
      <c r="R6" s="143" t="s">
        <v>98</v>
      </c>
      <c r="S6" s="143" t="s">
        <v>99</v>
      </c>
      <c r="T6" s="143" t="s">
        <v>100</v>
      </c>
      <c r="U6" s="143" t="s">
        <v>101</v>
      </c>
      <c r="V6" s="143" t="s">
        <v>102</v>
      </c>
      <c r="W6" s="143" t="s">
        <v>103</v>
      </c>
      <c r="X6" s="143" t="s">
        <v>104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60" x14ac:dyDescent="0.2">
      <c r="A8" s="149" t="s">
        <v>105</v>
      </c>
      <c r="B8" s="150" t="s">
        <v>56</v>
      </c>
      <c r="C8" s="167" t="s">
        <v>57</v>
      </c>
      <c r="D8" s="151"/>
      <c r="E8" s="152"/>
      <c r="F8" s="153"/>
      <c r="G8" s="154">
        <f>SUMIF(AG9:AG11,"&lt;&gt;NOR",G9:G11)</f>
        <v>0</v>
      </c>
      <c r="H8" s="148"/>
      <c r="I8" s="148">
        <f>SUM(I9:I11)</f>
        <v>22600</v>
      </c>
      <c r="J8" s="148"/>
      <c r="K8" s="148">
        <f>SUM(K9:K11)</f>
        <v>21600</v>
      </c>
      <c r="L8" s="148"/>
      <c r="M8" s="148">
        <f>SUM(M9:M11)</f>
        <v>0</v>
      </c>
      <c r="N8" s="148"/>
      <c r="O8" s="148">
        <f>SUM(O9:O11)</f>
        <v>0.38</v>
      </c>
      <c r="P8" s="148"/>
      <c r="Q8" s="148">
        <f>SUM(Q9:Q11)</f>
        <v>0</v>
      </c>
      <c r="R8" s="148"/>
      <c r="S8" s="148"/>
      <c r="T8" s="148"/>
      <c r="U8" s="148"/>
      <c r="V8" s="148">
        <f>SUM(V9:V11)</f>
        <v>116.44</v>
      </c>
      <c r="W8" s="148"/>
      <c r="X8" s="148"/>
      <c r="AG8" t="s">
        <v>106</v>
      </c>
    </row>
    <row r="9" spans="1:60" ht="22.5" outlineLevel="1" x14ac:dyDescent="0.2">
      <c r="A9" s="161">
        <v>1</v>
      </c>
      <c r="B9" s="162" t="s">
        <v>107</v>
      </c>
      <c r="C9" s="168" t="s">
        <v>108</v>
      </c>
      <c r="D9" s="163" t="s">
        <v>109</v>
      </c>
      <c r="E9" s="164">
        <v>30</v>
      </c>
      <c r="F9" s="165">
        <v>0</v>
      </c>
      <c r="G9" s="166">
        <f>ROUND(E9*F9,2)</f>
        <v>0</v>
      </c>
      <c r="H9" s="147">
        <v>300</v>
      </c>
      <c r="I9" s="147">
        <f>ROUND(E9*H9,2)</f>
        <v>9000</v>
      </c>
      <c r="J9" s="147">
        <v>160</v>
      </c>
      <c r="K9" s="147">
        <f>ROUND(E9*J9,2)</f>
        <v>4800</v>
      </c>
      <c r="L9" s="147">
        <v>21</v>
      </c>
      <c r="M9" s="147">
        <f>G9*(1+L9/100)</f>
        <v>0</v>
      </c>
      <c r="N9" s="147">
        <v>4.4600000000000004E-3</v>
      </c>
      <c r="O9" s="147">
        <f>ROUND(E9*N9,2)</f>
        <v>0.13</v>
      </c>
      <c r="P9" s="147">
        <v>0</v>
      </c>
      <c r="Q9" s="147">
        <f>ROUND(E9*P9,2)</f>
        <v>0</v>
      </c>
      <c r="R9" s="147"/>
      <c r="S9" s="147" t="s">
        <v>110</v>
      </c>
      <c r="T9" s="147">
        <v>2021</v>
      </c>
      <c r="U9" s="147">
        <v>1.3540000000000001</v>
      </c>
      <c r="V9" s="147">
        <f>ROUND(E9*U9,2)</f>
        <v>40.619999999999997</v>
      </c>
      <c r="W9" s="147"/>
      <c r="X9" s="147" t="s">
        <v>111</v>
      </c>
      <c r="Y9" s="144"/>
      <c r="Z9" s="144"/>
      <c r="AA9" s="144"/>
      <c r="AB9" s="144"/>
      <c r="AC9" s="144"/>
      <c r="AD9" s="144"/>
      <c r="AE9" s="144"/>
      <c r="AF9" s="144"/>
      <c r="AG9" s="144" t="s">
        <v>112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ht="22.5" outlineLevel="1" x14ac:dyDescent="0.2">
      <c r="A10" s="161">
        <v>2</v>
      </c>
      <c r="B10" s="162" t="s">
        <v>113</v>
      </c>
      <c r="C10" s="168" t="s">
        <v>114</v>
      </c>
      <c r="D10" s="163" t="s">
        <v>109</v>
      </c>
      <c r="E10" s="164">
        <v>16</v>
      </c>
      <c r="F10" s="165">
        <v>0</v>
      </c>
      <c r="G10" s="166">
        <f>ROUND(E10*F10,2)</f>
        <v>0</v>
      </c>
      <c r="H10" s="147">
        <v>200</v>
      </c>
      <c r="I10" s="147">
        <f>ROUND(E10*H10,2)</f>
        <v>3200</v>
      </c>
      <c r="J10" s="147">
        <v>300</v>
      </c>
      <c r="K10" s="147">
        <f>ROUND(E10*J10,2)</f>
        <v>4800</v>
      </c>
      <c r="L10" s="147">
        <v>21</v>
      </c>
      <c r="M10" s="147">
        <f>G10*(1+L10/100)</f>
        <v>0</v>
      </c>
      <c r="N10" s="147">
        <v>4.4600000000000004E-3</v>
      </c>
      <c r="O10" s="147">
        <f>ROUND(E10*N10,2)</f>
        <v>7.0000000000000007E-2</v>
      </c>
      <c r="P10" s="147">
        <v>0</v>
      </c>
      <c r="Q10" s="147">
        <f>ROUND(E10*P10,2)</f>
        <v>0</v>
      </c>
      <c r="R10" s="147"/>
      <c r="S10" s="147" t="s">
        <v>110</v>
      </c>
      <c r="T10" s="147">
        <v>2021</v>
      </c>
      <c r="U10" s="147">
        <v>1.3540000000000001</v>
      </c>
      <c r="V10" s="147">
        <f>ROUND(E10*U10,2)</f>
        <v>21.66</v>
      </c>
      <c r="W10" s="147"/>
      <c r="X10" s="147" t="s">
        <v>111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112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22.5" outlineLevel="1" x14ac:dyDescent="0.2">
      <c r="A11" s="161">
        <v>3</v>
      </c>
      <c r="B11" s="162" t="s">
        <v>115</v>
      </c>
      <c r="C11" s="168" t="s">
        <v>116</v>
      </c>
      <c r="D11" s="163" t="s">
        <v>109</v>
      </c>
      <c r="E11" s="164">
        <v>40</v>
      </c>
      <c r="F11" s="165">
        <v>0</v>
      </c>
      <c r="G11" s="166">
        <f>ROUND(E11*F11,2)</f>
        <v>0</v>
      </c>
      <c r="H11" s="147">
        <v>260</v>
      </c>
      <c r="I11" s="147">
        <f>ROUND(E11*H11,2)</f>
        <v>10400</v>
      </c>
      <c r="J11" s="147">
        <v>300</v>
      </c>
      <c r="K11" s="147">
        <f>ROUND(E11*J11,2)</f>
        <v>12000</v>
      </c>
      <c r="L11" s="147">
        <v>21</v>
      </c>
      <c r="M11" s="147">
        <f>G11*(1+L11/100)</f>
        <v>0</v>
      </c>
      <c r="N11" s="147">
        <v>4.4600000000000004E-3</v>
      </c>
      <c r="O11" s="147">
        <f>ROUND(E11*N11,2)</f>
        <v>0.18</v>
      </c>
      <c r="P11" s="147">
        <v>0</v>
      </c>
      <c r="Q11" s="147">
        <f>ROUND(E11*P11,2)</f>
        <v>0</v>
      </c>
      <c r="R11" s="147"/>
      <c r="S11" s="147" t="s">
        <v>110</v>
      </c>
      <c r="T11" s="147">
        <v>2021</v>
      </c>
      <c r="U11" s="147">
        <v>1.3540000000000001</v>
      </c>
      <c r="V11" s="147">
        <f>ROUND(E11*U11,2)</f>
        <v>54.16</v>
      </c>
      <c r="W11" s="147"/>
      <c r="X11" s="147" t="s">
        <v>111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112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x14ac:dyDescent="0.2">
      <c r="A12" s="149" t="s">
        <v>105</v>
      </c>
      <c r="B12" s="150" t="s">
        <v>58</v>
      </c>
      <c r="C12" s="167" t="s">
        <v>59</v>
      </c>
      <c r="D12" s="151"/>
      <c r="E12" s="152"/>
      <c r="F12" s="153"/>
      <c r="G12" s="154">
        <f>SUMIF(AG13:AG14,"&lt;&gt;NOR",G13:G14)</f>
        <v>0</v>
      </c>
      <c r="H12" s="148"/>
      <c r="I12" s="148">
        <f>SUM(I13:I14)</f>
        <v>21955.66</v>
      </c>
      <c r="J12" s="148"/>
      <c r="K12" s="148">
        <f>SUM(K13:K14)</f>
        <v>2758.34</v>
      </c>
      <c r="L12" s="148"/>
      <c r="M12" s="148">
        <f>SUM(M13:M14)</f>
        <v>0</v>
      </c>
      <c r="N12" s="148"/>
      <c r="O12" s="148">
        <f>SUM(O13:O14)</f>
        <v>0.01</v>
      </c>
      <c r="P12" s="148"/>
      <c r="Q12" s="148">
        <f>SUM(Q13:Q14)</f>
        <v>0</v>
      </c>
      <c r="R12" s="148"/>
      <c r="S12" s="148"/>
      <c r="T12" s="148"/>
      <c r="U12" s="148"/>
      <c r="V12" s="148">
        <f>SUM(V13:V14)</f>
        <v>4.4800000000000004</v>
      </c>
      <c r="W12" s="148"/>
      <c r="X12" s="148"/>
      <c r="AG12" t="s">
        <v>106</v>
      </c>
    </row>
    <row r="13" spans="1:60" outlineLevel="1" x14ac:dyDescent="0.2">
      <c r="A13" s="161">
        <v>4</v>
      </c>
      <c r="B13" s="162" t="s">
        <v>117</v>
      </c>
      <c r="C13" s="168" t="s">
        <v>118</v>
      </c>
      <c r="D13" s="163" t="s">
        <v>119</v>
      </c>
      <c r="E13" s="164">
        <v>14</v>
      </c>
      <c r="F13" s="165">
        <v>0</v>
      </c>
      <c r="G13" s="166">
        <f>ROUND(E13*F13,2)</f>
        <v>0</v>
      </c>
      <c r="H13" s="147">
        <v>89.69</v>
      </c>
      <c r="I13" s="147">
        <f>ROUND(E13*H13,2)</f>
        <v>1255.6600000000001</v>
      </c>
      <c r="J13" s="147">
        <v>161.31</v>
      </c>
      <c r="K13" s="147">
        <f>ROUND(E13*J13,2)</f>
        <v>2258.34</v>
      </c>
      <c r="L13" s="147">
        <v>21</v>
      </c>
      <c r="M13" s="147">
        <f>G13*(1+L13/100)</f>
        <v>0</v>
      </c>
      <c r="N13" s="147">
        <v>3.8000000000000002E-4</v>
      </c>
      <c r="O13" s="147">
        <f>ROUND(E13*N13,2)</f>
        <v>0.01</v>
      </c>
      <c r="P13" s="147">
        <v>0</v>
      </c>
      <c r="Q13" s="147">
        <f>ROUND(E13*P13,2)</f>
        <v>0</v>
      </c>
      <c r="R13" s="147"/>
      <c r="S13" s="147" t="s">
        <v>120</v>
      </c>
      <c r="T13" s="147" t="s">
        <v>120</v>
      </c>
      <c r="U13" s="147">
        <v>0.32</v>
      </c>
      <c r="V13" s="147">
        <f>ROUND(E13*U13,2)</f>
        <v>4.4800000000000004</v>
      </c>
      <c r="W13" s="147"/>
      <c r="X13" s="147" t="s">
        <v>111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112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2.5" outlineLevel="1" x14ac:dyDescent="0.2">
      <c r="A14" s="161">
        <v>5</v>
      </c>
      <c r="B14" s="162" t="s">
        <v>121</v>
      </c>
      <c r="C14" s="168" t="s">
        <v>122</v>
      </c>
      <c r="D14" s="163" t="s">
        <v>123</v>
      </c>
      <c r="E14" s="164">
        <v>1</v>
      </c>
      <c r="F14" s="165">
        <v>0</v>
      </c>
      <c r="G14" s="166">
        <f>ROUND(E14*F14,2)</f>
        <v>0</v>
      </c>
      <c r="H14" s="147">
        <v>20700</v>
      </c>
      <c r="I14" s="147">
        <f>ROUND(E14*H14,2)</f>
        <v>20700</v>
      </c>
      <c r="J14" s="147">
        <v>500</v>
      </c>
      <c r="K14" s="147">
        <f>ROUND(E14*J14,2)</f>
        <v>500</v>
      </c>
      <c r="L14" s="147">
        <v>21</v>
      </c>
      <c r="M14" s="147">
        <f>G14*(1+L14/100)</f>
        <v>0</v>
      </c>
      <c r="N14" s="147">
        <v>0</v>
      </c>
      <c r="O14" s="147">
        <f>ROUND(E14*N14,2)</f>
        <v>0</v>
      </c>
      <c r="P14" s="147">
        <v>0</v>
      </c>
      <c r="Q14" s="147">
        <f>ROUND(E14*P14,2)</f>
        <v>0</v>
      </c>
      <c r="R14" s="147"/>
      <c r="S14" s="147" t="s">
        <v>110</v>
      </c>
      <c r="T14" s="147">
        <v>2021</v>
      </c>
      <c r="U14" s="147">
        <v>0</v>
      </c>
      <c r="V14" s="147">
        <f>ROUND(E14*U14,2)</f>
        <v>0</v>
      </c>
      <c r="W14" s="147"/>
      <c r="X14" s="147" t="s">
        <v>111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112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x14ac:dyDescent="0.2">
      <c r="A15" s="149" t="s">
        <v>105</v>
      </c>
      <c r="B15" s="150" t="s">
        <v>60</v>
      </c>
      <c r="C15" s="167" t="s">
        <v>61</v>
      </c>
      <c r="D15" s="151"/>
      <c r="E15" s="152"/>
      <c r="F15" s="153"/>
      <c r="G15" s="154">
        <f>SUMIF(AG16:AG38,"&lt;&gt;NOR",G16:G38)</f>
        <v>0</v>
      </c>
      <c r="H15" s="148"/>
      <c r="I15" s="148">
        <f>SUM(I16:I38)</f>
        <v>51192.74</v>
      </c>
      <c r="J15" s="148"/>
      <c r="K15" s="148">
        <f>SUM(K16:K38)</f>
        <v>26073.16</v>
      </c>
      <c r="L15" s="148"/>
      <c r="M15" s="148">
        <f>SUM(M16:M38)</f>
        <v>0</v>
      </c>
      <c r="N15" s="148"/>
      <c r="O15" s="148">
        <f>SUM(O16:O38)</f>
        <v>0.15000000000000002</v>
      </c>
      <c r="P15" s="148"/>
      <c r="Q15" s="148">
        <f>SUM(Q16:Q38)</f>
        <v>0.17</v>
      </c>
      <c r="R15" s="148"/>
      <c r="S15" s="148"/>
      <c r="T15" s="148"/>
      <c r="U15" s="148"/>
      <c r="V15" s="148">
        <f>SUM(V16:V38)</f>
        <v>71.97</v>
      </c>
      <c r="W15" s="148"/>
      <c r="X15" s="148"/>
      <c r="AG15" t="s">
        <v>106</v>
      </c>
    </row>
    <row r="16" spans="1:60" ht="22.5" outlineLevel="1" x14ac:dyDescent="0.2">
      <c r="A16" s="161">
        <v>6</v>
      </c>
      <c r="B16" s="162" t="s">
        <v>124</v>
      </c>
      <c r="C16" s="168" t="s">
        <v>125</v>
      </c>
      <c r="D16" s="163" t="s">
        <v>109</v>
      </c>
      <c r="E16" s="164">
        <v>6</v>
      </c>
      <c r="F16" s="165">
        <v>0</v>
      </c>
      <c r="G16" s="166">
        <f t="shared" ref="G16:G38" si="0">ROUND(E16*F16,2)</f>
        <v>0</v>
      </c>
      <c r="H16" s="147">
        <v>250</v>
      </c>
      <c r="I16" s="147">
        <f t="shared" ref="I16:I38" si="1">ROUND(E16*H16,2)</f>
        <v>1500</v>
      </c>
      <c r="J16" s="147">
        <v>0</v>
      </c>
      <c r="K16" s="147">
        <f t="shared" ref="K16:K38" si="2">ROUND(E16*J16,2)</f>
        <v>0</v>
      </c>
      <c r="L16" s="147">
        <v>21</v>
      </c>
      <c r="M16" s="147">
        <f t="shared" ref="M16:M38" si="3">G16*(1+L16/100)</f>
        <v>0</v>
      </c>
      <c r="N16" s="147">
        <v>4.4600000000000004E-3</v>
      </c>
      <c r="O16" s="147">
        <f t="shared" ref="O16:O38" si="4">ROUND(E16*N16,2)</f>
        <v>0.03</v>
      </c>
      <c r="P16" s="147">
        <v>0</v>
      </c>
      <c r="Q16" s="147">
        <f t="shared" ref="Q16:Q38" si="5">ROUND(E16*P16,2)</f>
        <v>0</v>
      </c>
      <c r="R16" s="147"/>
      <c r="S16" s="147" t="s">
        <v>110</v>
      </c>
      <c r="T16" s="147">
        <v>2021</v>
      </c>
      <c r="U16" s="147">
        <v>1.3540000000000001</v>
      </c>
      <c r="V16" s="147">
        <f t="shared" ref="V16:V38" si="6">ROUND(E16*U16,2)</f>
        <v>8.1199999999999992</v>
      </c>
      <c r="W16" s="147"/>
      <c r="X16" s="147" t="s">
        <v>111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112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ht="22.5" outlineLevel="1" x14ac:dyDescent="0.2">
      <c r="A17" s="161">
        <v>7</v>
      </c>
      <c r="B17" s="162" t="s">
        <v>107</v>
      </c>
      <c r="C17" s="168" t="s">
        <v>108</v>
      </c>
      <c r="D17" s="163" t="s">
        <v>109</v>
      </c>
      <c r="E17" s="164">
        <v>12</v>
      </c>
      <c r="F17" s="165">
        <v>0</v>
      </c>
      <c r="G17" s="166">
        <f t="shared" si="0"/>
        <v>0</v>
      </c>
      <c r="H17" s="147">
        <v>300</v>
      </c>
      <c r="I17" s="147">
        <f t="shared" si="1"/>
        <v>3600</v>
      </c>
      <c r="J17" s="147">
        <v>160</v>
      </c>
      <c r="K17" s="147">
        <f t="shared" si="2"/>
        <v>1920</v>
      </c>
      <c r="L17" s="147">
        <v>21</v>
      </c>
      <c r="M17" s="147">
        <f t="shared" si="3"/>
        <v>0</v>
      </c>
      <c r="N17" s="147">
        <v>4.4600000000000004E-3</v>
      </c>
      <c r="O17" s="147">
        <f t="shared" si="4"/>
        <v>0.05</v>
      </c>
      <c r="P17" s="147">
        <v>0</v>
      </c>
      <c r="Q17" s="147">
        <f t="shared" si="5"/>
        <v>0</v>
      </c>
      <c r="R17" s="147"/>
      <c r="S17" s="147" t="s">
        <v>110</v>
      </c>
      <c r="T17" s="147">
        <v>2021</v>
      </c>
      <c r="U17" s="147">
        <v>1.3540000000000001</v>
      </c>
      <c r="V17" s="147">
        <f t="shared" si="6"/>
        <v>16.25</v>
      </c>
      <c r="W17" s="147"/>
      <c r="X17" s="147" t="s">
        <v>111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112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61">
        <v>8</v>
      </c>
      <c r="B18" s="162" t="s">
        <v>126</v>
      </c>
      <c r="C18" s="168" t="s">
        <v>127</v>
      </c>
      <c r="D18" s="163" t="s">
        <v>119</v>
      </c>
      <c r="E18" s="164">
        <v>25</v>
      </c>
      <c r="F18" s="165">
        <v>0</v>
      </c>
      <c r="G18" s="166">
        <f t="shared" si="0"/>
        <v>0</v>
      </c>
      <c r="H18" s="147">
        <v>0</v>
      </c>
      <c r="I18" s="147">
        <f t="shared" si="1"/>
        <v>0</v>
      </c>
      <c r="J18" s="147">
        <v>94.7</v>
      </c>
      <c r="K18" s="147">
        <f t="shared" si="2"/>
        <v>2367.5</v>
      </c>
      <c r="L18" s="147">
        <v>21</v>
      </c>
      <c r="M18" s="147">
        <f t="shared" si="3"/>
        <v>0</v>
      </c>
      <c r="N18" s="147">
        <v>0</v>
      </c>
      <c r="O18" s="147">
        <f t="shared" si="4"/>
        <v>0</v>
      </c>
      <c r="P18" s="147">
        <v>6.7000000000000002E-3</v>
      </c>
      <c r="Q18" s="147">
        <f t="shared" si="5"/>
        <v>0.17</v>
      </c>
      <c r="R18" s="147"/>
      <c r="S18" s="147" t="s">
        <v>120</v>
      </c>
      <c r="T18" s="147" t="s">
        <v>120</v>
      </c>
      <c r="U18" s="147">
        <v>0.23899999999999999</v>
      </c>
      <c r="V18" s="147">
        <f t="shared" si="6"/>
        <v>5.98</v>
      </c>
      <c r="W18" s="147"/>
      <c r="X18" s="147" t="s">
        <v>111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112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outlineLevel="1" x14ac:dyDescent="0.2">
      <c r="A19" s="161">
        <v>9</v>
      </c>
      <c r="B19" s="162" t="s">
        <v>128</v>
      </c>
      <c r="C19" s="168" t="s">
        <v>129</v>
      </c>
      <c r="D19" s="163" t="s">
        <v>119</v>
      </c>
      <c r="E19" s="164">
        <v>12</v>
      </c>
      <c r="F19" s="165">
        <v>0</v>
      </c>
      <c r="G19" s="166">
        <f t="shared" si="0"/>
        <v>0</v>
      </c>
      <c r="H19" s="147">
        <v>644.07000000000005</v>
      </c>
      <c r="I19" s="147">
        <f t="shared" si="1"/>
        <v>7728.84</v>
      </c>
      <c r="J19" s="147">
        <v>198.93</v>
      </c>
      <c r="K19" s="147">
        <f t="shared" si="2"/>
        <v>2387.16</v>
      </c>
      <c r="L19" s="147">
        <v>21</v>
      </c>
      <c r="M19" s="147">
        <f t="shared" si="3"/>
        <v>0</v>
      </c>
      <c r="N19" s="147">
        <v>1.67E-3</v>
      </c>
      <c r="O19" s="147">
        <f t="shared" si="4"/>
        <v>0.02</v>
      </c>
      <c r="P19" s="147">
        <v>0</v>
      </c>
      <c r="Q19" s="147">
        <f t="shared" si="5"/>
        <v>0</v>
      </c>
      <c r="R19" s="147"/>
      <c r="S19" s="147" t="s">
        <v>120</v>
      </c>
      <c r="T19" s="147" t="s">
        <v>120</v>
      </c>
      <c r="U19" s="147">
        <v>0.36764000000000002</v>
      </c>
      <c r="V19" s="147">
        <f t="shared" si="6"/>
        <v>4.41</v>
      </c>
      <c r="W19" s="147"/>
      <c r="X19" s="147" t="s">
        <v>111</v>
      </c>
      <c r="Y19" s="144"/>
      <c r="Z19" s="144"/>
      <c r="AA19" s="144"/>
      <c r="AB19" s="144"/>
      <c r="AC19" s="144"/>
      <c r="AD19" s="144"/>
      <c r="AE19" s="144"/>
      <c r="AF19" s="144"/>
      <c r="AG19" s="144" t="s">
        <v>112</v>
      </c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  <c r="BG19" s="144"/>
      <c r="BH19" s="144"/>
    </row>
    <row r="20" spans="1:60" outlineLevel="1" x14ac:dyDescent="0.2">
      <c r="A20" s="161">
        <v>10</v>
      </c>
      <c r="B20" s="162" t="s">
        <v>130</v>
      </c>
      <c r="C20" s="168" t="s">
        <v>131</v>
      </c>
      <c r="D20" s="163" t="s">
        <v>119</v>
      </c>
      <c r="E20" s="164">
        <v>12</v>
      </c>
      <c r="F20" s="165">
        <v>0</v>
      </c>
      <c r="G20" s="166">
        <f t="shared" si="0"/>
        <v>0</v>
      </c>
      <c r="H20" s="147">
        <v>926.68</v>
      </c>
      <c r="I20" s="147">
        <f t="shared" si="1"/>
        <v>11120.16</v>
      </c>
      <c r="J20" s="147">
        <v>211.32</v>
      </c>
      <c r="K20" s="147">
        <f t="shared" si="2"/>
        <v>2535.84</v>
      </c>
      <c r="L20" s="147">
        <v>21</v>
      </c>
      <c r="M20" s="147">
        <f t="shared" si="3"/>
        <v>0</v>
      </c>
      <c r="N20" s="147">
        <v>2.0100000000000001E-3</v>
      </c>
      <c r="O20" s="147">
        <f t="shared" si="4"/>
        <v>0.02</v>
      </c>
      <c r="P20" s="147">
        <v>0</v>
      </c>
      <c r="Q20" s="147">
        <f t="shared" si="5"/>
        <v>0</v>
      </c>
      <c r="R20" s="147"/>
      <c r="S20" s="147" t="s">
        <v>120</v>
      </c>
      <c r="T20" s="147" t="s">
        <v>120</v>
      </c>
      <c r="U20" s="147">
        <v>0.39029999999999998</v>
      </c>
      <c r="V20" s="147">
        <f t="shared" si="6"/>
        <v>4.68</v>
      </c>
      <c r="W20" s="147"/>
      <c r="X20" s="147" t="s">
        <v>111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112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outlineLevel="1" x14ac:dyDescent="0.2">
      <c r="A21" s="161">
        <v>11</v>
      </c>
      <c r="B21" s="162" t="s">
        <v>132</v>
      </c>
      <c r="C21" s="168" t="s">
        <v>133</v>
      </c>
      <c r="D21" s="163" t="s">
        <v>119</v>
      </c>
      <c r="E21" s="164">
        <v>4</v>
      </c>
      <c r="F21" s="165">
        <v>0</v>
      </c>
      <c r="G21" s="166">
        <f t="shared" si="0"/>
        <v>0</v>
      </c>
      <c r="H21" s="147">
        <v>311.69</v>
      </c>
      <c r="I21" s="147">
        <f t="shared" si="1"/>
        <v>1246.76</v>
      </c>
      <c r="J21" s="147">
        <v>208.31</v>
      </c>
      <c r="K21" s="147">
        <f t="shared" si="2"/>
        <v>833.24</v>
      </c>
      <c r="L21" s="147">
        <v>21</v>
      </c>
      <c r="M21" s="147">
        <f t="shared" si="3"/>
        <v>0</v>
      </c>
      <c r="N21" s="147">
        <v>1.0399999999999999E-3</v>
      </c>
      <c r="O21" s="147">
        <f t="shared" si="4"/>
        <v>0</v>
      </c>
      <c r="P21" s="147">
        <v>0</v>
      </c>
      <c r="Q21" s="147">
        <f t="shared" si="5"/>
        <v>0</v>
      </c>
      <c r="R21" s="147"/>
      <c r="S21" s="147" t="s">
        <v>120</v>
      </c>
      <c r="T21" s="147" t="s">
        <v>120</v>
      </c>
      <c r="U21" s="147">
        <v>0.38469999999999999</v>
      </c>
      <c r="V21" s="147">
        <f t="shared" si="6"/>
        <v>1.54</v>
      </c>
      <c r="W21" s="147"/>
      <c r="X21" s="147" t="s">
        <v>111</v>
      </c>
      <c r="Y21" s="144"/>
      <c r="Z21" s="144"/>
      <c r="AA21" s="144"/>
      <c r="AB21" s="144"/>
      <c r="AC21" s="144"/>
      <c r="AD21" s="144"/>
      <c r="AE21" s="144"/>
      <c r="AF21" s="144"/>
      <c r="AG21" s="144" t="s">
        <v>112</v>
      </c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  <c r="BG21" s="144"/>
      <c r="BH21" s="144"/>
    </row>
    <row r="22" spans="1:60" outlineLevel="1" x14ac:dyDescent="0.2">
      <c r="A22" s="161">
        <v>12</v>
      </c>
      <c r="B22" s="162" t="s">
        <v>134</v>
      </c>
      <c r="C22" s="168" t="s">
        <v>135</v>
      </c>
      <c r="D22" s="163" t="s">
        <v>119</v>
      </c>
      <c r="E22" s="164">
        <v>4</v>
      </c>
      <c r="F22" s="165">
        <v>0</v>
      </c>
      <c r="G22" s="166">
        <f t="shared" si="0"/>
        <v>0</v>
      </c>
      <c r="H22" s="147">
        <v>539.02</v>
      </c>
      <c r="I22" s="147">
        <f t="shared" si="1"/>
        <v>2156.08</v>
      </c>
      <c r="J22" s="147">
        <v>304.98</v>
      </c>
      <c r="K22" s="147">
        <f t="shared" si="2"/>
        <v>1219.92</v>
      </c>
      <c r="L22" s="147">
        <v>21</v>
      </c>
      <c r="M22" s="147">
        <f t="shared" si="3"/>
        <v>0</v>
      </c>
      <c r="N22" s="147">
        <v>1.9499999999999999E-3</v>
      </c>
      <c r="O22" s="147">
        <f t="shared" si="4"/>
        <v>0.01</v>
      </c>
      <c r="P22" s="147">
        <v>0</v>
      </c>
      <c r="Q22" s="147">
        <f t="shared" si="5"/>
        <v>0</v>
      </c>
      <c r="R22" s="147"/>
      <c r="S22" s="147" t="s">
        <v>120</v>
      </c>
      <c r="T22" s="147" t="s">
        <v>120</v>
      </c>
      <c r="U22" s="147">
        <v>0.56179999999999997</v>
      </c>
      <c r="V22" s="147">
        <f t="shared" si="6"/>
        <v>2.25</v>
      </c>
      <c r="W22" s="147"/>
      <c r="X22" s="147" t="s">
        <v>111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112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ht="22.5" outlineLevel="1" x14ac:dyDescent="0.2">
      <c r="A23" s="161">
        <v>13</v>
      </c>
      <c r="B23" s="162" t="s">
        <v>136</v>
      </c>
      <c r="C23" s="168" t="s">
        <v>137</v>
      </c>
      <c r="D23" s="163" t="s">
        <v>119</v>
      </c>
      <c r="E23" s="164">
        <v>6</v>
      </c>
      <c r="F23" s="165">
        <v>0</v>
      </c>
      <c r="G23" s="166">
        <f t="shared" si="0"/>
        <v>0</v>
      </c>
      <c r="H23" s="147">
        <v>30.39</v>
      </c>
      <c r="I23" s="147">
        <f t="shared" si="1"/>
        <v>182.34</v>
      </c>
      <c r="J23" s="147">
        <v>59.31</v>
      </c>
      <c r="K23" s="147">
        <f t="shared" si="2"/>
        <v>355.86</v>
      </c>
      <c r="L23" s="147">
        <v>21</v>
      </c>
      <c r="M23" s="147">
        <f t="shared" si="3"/>
        <v>0</v>
      </c>
      <c r="N23" s="147">
        <v>8.0000000000000007E-5</v>
      </c>
      <c r="O23" s="147">
        <f t="shared" si="4"/>
        <v>0</v>
      </c>
      <c r="P23" s="147">
        <v>0</v>
      </c>
      <c r="Q23" s="147">
        <f t="shared" si="5"/>
        <v>0</v>
      </c>
      <c r="R23" s="147"/>
      <c r="S23" s="147" t="s">
        <v>120</v>
      </c>
      <c r="T23" s="147" t="s">
        <v>120</v>
      </c>
      <c r="U23" s="147">
        <v>0.129</v>
      </c>
      <c r="V23" s="147">
        <f t="shared" si="6"/>
        <v>0.77</v>
      </c>
      <c r="W23" s="147"/>
      <c r="X23" s="147" t="s">
        <v>111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112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outlineLevel="1" x14ac:dyDescent="0.2">
      <c r="A24" s="161">
        <v>14</v>
      </c>
      <c r="B24" s="162" t="s">
        <v>138</v>
      </c>
      <c r="C24" s="168" t="s">
        <v>139</v>
      </c>
      <c r="D24" s="163" t="s">
        <v>140</v>
      </c>
      <c r="E24" s="164">
        <v>4</v>
      </c>
      <c r="F24" s="165">
        <v>0</v>
      </c>
      <c r="G24" s="166">
        <f t="shared" si="0"/>
        <v>0</v>
      </c>
      <c r="H24" s="147">
        <v>148.66999999999999</v>
      </c>
      <c r="I24" s="147">
        <f t="shared" si="1"/>
        <v>594.67999999999995</v>
      </c>
      <c r="J24" s="147">
        <v>41.83</v>
      </c>
      <c r="K24" s="147">
        <f t="shared" si="2"/>
        <v>167.32</v>
      </c>
      <c r="L24" s="147">
        <v>21</v>
      </c>
      <c r="M24" s="147">
        <f t="shared" si="3"/>
        <v>0</v>
      </c>
      <c r="N24" s="147">
        <v>2.9999999999999997E-4</v>
      </c>
      <c r="O24" s="147">
        <f t="shared" si="4"/>
        <v>0</v>
      </c>
      <c r="P24" s="147">
        <v>0</v>
      </c>
      <c r="Q24" s="147">
        <f t="shared" si="5"/>
        <v>0</v>
      </c>
      <c r="R24" s="147"/>
      <c r="S24" s="147" t="s">
        <v>120</v>
      </c>
      <c r="T24" s="147" t="s">
        <v>120</v>
      </c>
      <c r="U24" s="147">
        <v>8.3000000000000004E-2</v>
      </c>
      <c r="V24" s="147">
        <f t="shared" si="6"/>
        <v>0.33</v>
      </c>
      <c r="W24" s="147"/>
      <c r="X24" s="147" t="s">
        <v>111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112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outlineLevel="1" x14ac:dyDescent="0.2">
      <c r="A25" s="161">
        <v>15</v>
      </c>
      <c r="B25" s="162" t="s">
        <v>141</v>
      </c>
      <c r="C25" s="168" t="s">
        <v>142</v>
      </c>
      <c r="D25" s="163" t="s">
        <v>140</v>
      </c>
      <c r="E25" s="164">
        <v>1</v>
      </c>
      <c r="F25" s="165">
        <v>0</v>
      </c>
      <c r="G25" s="166">
        <f t="shared" si="0"/>
        <v>0</v>
      </c>
      <c r="H25" s="147">
        <v>3359.4</v>
      </c>
      <c r="I25" s="147">
        <f t="shared" si="1"/>
        <v>3359.4</v>
      </c>
      <c r="J25" s="147">
        <v>135.6</v>
      </c>
      <c r="K25" s="147">
        <f t="shared" si="2"/>
        <v>135.6</v>
      </c>
      <c r="L25" s="147">
        <v>21</v>
      </c>
      <c r="M25" s="147">
        <f t="shared" si="3"/>
        <v>0</v>
      </c>
      <c r="N25" s="147">
        <v>3.5000000000000001E-3</v>
      </c>
      <c r="O25" s="147">
        <f t="shared" si="4"/>
        <v>0</v>
      </c>
      <c r="P25" s="147">
        <v>0</v>
      </c>
      <c r="Q25" s="147">
        <f t="shared" si="5"/>
        <v>0</v>
      </c>
      <c r="R25" s="147"/>
      <c r="S25" s="147" t="s">
        <v>120</v>
      </c>
      <c r="T25" s="147" t="s">
        <v>120</v>
      </c>
      <c r="U25" s="147">
        <v>0.26900000000000002</v>
      </c>
      <c r="V25" s="147">
        <f t="shared" si="6"/>
        <v>0.27</v>
      </c>
      <c r="W25" s="147"/>
      <c r="X25" s="147" t="s">
        <v>111</v>
      </c>
      <c r="Y25" s="144"/>
      <c r="Z25" s="144"/>
      <c r="AA25" s="144"/>
      <c r="AB25" s="144"/>
      <c r="AC25" s="144"/>
      <c r="AD25" s="144"/>
      <c r="AE25" s="144"/>
      <c r="AF25" s="144"/>
      <c r="AG25" s="144" t="s">
        <v>112</v>
      </c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  <c r="BG25" s="144"/>
      <c r="BH25" s="144"/>
    </row>
    <row r="26" spans="1:60" ht="22.5" outlineLevel="1" x14ac:dyDescent="0.2">
      <c r="A26" s="161">
        <v>16</v>
      </c>
      <c r="B26" s="162" t="s">
        <v>143</v>
      </c>
      <c r="C26" s="168" t="s">
        <v>144</v>
      </c>
      <c r="D26" s="163" t="s">
        <v>140</v>
      </c>
      <c r="E26" s="164">
        <v>1</v>
      </c>
      <c r="F26" s="165">
        <v>0</v>
      </c>
      <c r="G26" s="166">
        <f t="shared" si="0"/>
        <v>0</v>
      </c>
      <c r="H26" s="147">
        <v>842.56</v>
      </c>
      <c r="I26" s="147">
        <f t="shared" si="1"/>
        <v>842.56</v>
      </c>
      <c r="J26" s="147">
        <v>114.44</v>
      </c>
      <c r="K26" s="147">
        <f t="shared" si="2"/>
        <v>114.44</v>
      </c>
      <c r="L26" s="147">
        <v>21</v>
      </c>
      <c r="M26" s="147">
        <f t="shared" si="3"/>
        <v>0</v>
      </c>
      <c r="N26" s="147">
        <v>3.6999999999999999E-4</v>
      </c>
      <c r="O26" s="147">
        <f t="shared" si="4"/>
        <v>0</v>
      </c>
      <c r="P26" s="147">
        <v>0</v>
      </c>
      <c r="Q26" s="147">
        <f t="shared" si="5"/>
        <v>0</v>
      </c>
      <c r="R26" s="147"/>
      <c r="S26" s="147" t="s">
        <v>120</v>
      </c>
      <c r="T26" s="147" t="s">
        <v>120</v>
      </c>
      <c r="U26" s="147">
        <v>0.22700000000000001</v>
      </c>
      <c r="V26" s="147">
        <f t="shared" si="6"/>
        <v>0.23</v>
      </c>
      <c r="W26" s="147"/>
      <c r="X26" s="147" t="s">
        <v>111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112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ht="22.5" outlineLevel="1" x14ac:dyDescent="0.2">
      <c r="A27" s="161">
        <v>17</v>
      </c>
      <c r="B27" s="162" t="s">
        <v>145</v>
      </c>
      <c r="C27" s="168" t="s">
        <v>146</v>
      </c>
      <c r="D27" s="163" t="s">
        <v>140</v>
      </c>
      <c r="E27" s="164">
        <v>1</v>
      </c>
      <c r="F27" s="165">
        <v>0</v>
      </c>
      <c r="G27" s="166">
        <f t="shared" si="0"/>
        <v>0</v>
      </c>
      <c r="H27" s="147">
        <v>1296.4000000000001</v>
      </c>
      <c r="I27" s="147">
        <f t="shared" si="1"/>
        <v>1296.4000000000001</v>
      </c>
      <c r="J27" s="147">
        <v>135.6</v>
      </c>
      <c r="K27" s="147">
        <f t="shared" si="2"/>
        <v>135.6</v>
      </c>
      <c r="L27" s="147">
        <v>21</v>
      </c>
      <c r="M27" s="147">
        <f t="shared" si="3"/>
        <v>0</v>
      </c>
      <c r="N27" s="147">
        <v>4.8000000000000001E-4</v>
      </c>
      <c r="O27" s="147">
        <f t="shared" si="4"/>
        <v>0</v>
      </c>
      <c r="P27" s="147">
        <v>0</v>
      </c>
      <c r="Q27" s="147">
        <f t="shared" si="5"/>
        <v>0</v>
      </c>
      <c r="R27" s="147"/>
      <c r="S27" s="147" t="s">
        <v>120</v>
      </c>
      <c r="T27" s="147" t="s">
        <v>120</v>
      </c>
      <c r="U27" s="147">
        <v>0.26900000000000002</v>
      </c>
      <c r="V27" s="147">
        <f t="shared" si="6"/>
        <v>0.27</v>
      </c>
      <c r="W27" s="147"/>
      <c r="X27" s="147" t="s">
        <v>111</v>
      </c>
      <c r="Y27" s="144"/>
      <c r="Z27" s="144"/>
      <c r="AA27" s="144"/>
      <c r="AB27" s="144"/>
      <c r="AC27" s="144"/>
      <c r="AD27" s="144"/>
      <c r="AE27" s="144"/>
      <c r="AF27" s="144"/>
      <c r="AG27" s="144" t="s">
        <v>112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61">
        <v>18</v>
      </c>
      <c r="B28" s="162" t="s">
        <v>147</v>
      </c>
      <c r="C28" s="168" t="s">
        <v>148</v>
      </c>
      <c r="D28" s="163" t="s">
        <v>140</v>
      </c>
      <c r="E28" s="164">
        <v>7</v>
      </c>
      <c r="F28" s="165">
        <v>0</v>
      </c>
      <c r="G28" s="166">
        <f t="shared" si="0"/>
        <v>0</v>
      </c>
      <c r="H28" s="147">
        <v>349.56</v>
      </c>
      <c r="I28" s="147">
        <f t="shared" si="1"/>
        <v>2446.92</v>
      </c>
      <c r="J28" s="147">
        <v>114.44</v>
      </c>
      <c r="K28" s="147">
        <f t="shared" si="2"/>
        <v>801.08</v>
      </c>
      <c r="L28" s="147">
        <v>21</v>
      </c>
      <c r="M28" s="147">
        <f t="shared" si="3"/>
        <v>0</v>
      </c>
      <c r="N28" s="147">
        <v>3.2000000000000003E-4</v>
      </c>
      <c r="O28" s="147">
        <f t="shared" si="4"/>
        <v>0</v>
      </c>
      <c r="P28" s="147">
        <v>0</v>
      </c>
      <c r="Q28" s="147">
        <f t="shared" si="5"/>
        <v>0</v>
      </c>
      <c r="R28" s="147"/>
      <c r="S28" s="147" t="s">
        <v>120</v>
      </c>
      <c r="T28" s="147" t="s">
        <v>120</v>
      </c>
      <c r="U28" s="147">
        <v>0.22700000000000001</v>
      </c>
      <c r="V28" s="147">
        <f t="shared" si="6"/>
        <v>1.59</v>
      </c>
      <c r="W28" s="147"/>
      <c r="X28" s="147" t="s">
        <v>111</v>
      </c>
      <c r="Y28" s="144"/>
      <c r="Z28" s="144"/>
      <c r="AA28" s="144"/>
      <c r="AB28" s="144"/>
      <c r="AC28" s="144"/>
      <c r="AD28" s="144"/>
      <c r="AE28" s="144"/>
      <c r="AF28" s="144"/>
      <c r="AG28" s="144" t="s">
        <v>112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outlineLevel="1" x14ac:dyDescent="0.2">
      <c r="A29" s="161">
        <v>19</v>
      </c>
      <c r="B29" s="162" t="s">
        <v>149</v>
      </c>
      <c r="C29" s="168" t="s">
        <v>150</v>
      </c>
      <c r="D29" s="163" t="s">
        <v>140</v>
      </c>
      <c r="E29" s="164">
        <v>4</v>
      </c>
      <c r="F29" s="165">
        <v>0</v>
      </c>
      <c r="G29" s="166">
        <f t="shared" si="0"/>
        <v>0</v>
      </c>
      <c r="H29" s="147">
        <v>538.4</v>
      </c>
      <c r="I29" s="147">
        <f t="shared" si="1"/>
        <v>2153.6</v>
      </c>
      <c r="J29" s="147">
        <v>135.6</v>
      </c>
      <c r="K29" s="147">
        <f t="shared" si="2"/>
        <v>542.4</v>
      </c>
      <c r="L29" s="147">
        <v>21</v>
      </c>
      <c r="M29" s="147">
        <f t="shared" si="3"/>
        <v>0</v>
      </c>
      <c r="N29" s="147">
        <v>5.1999999999999995E-4</v>
      </c>
      <c r="O29" s="147">
        <f t="shared" si="4"/>
        <v>0</v>
      </c>
      <c r="P29" s="147">
        <v>0</v>
      </c>
      <c r="Q29" s="147">
        <f t="shared" si="5"/>
        <v>0</v>
      </c>
      <c r="R29" s="147"/>
      <c r="S29" s="147" t="s">
        <v>120</v>
      </c>
      <c r="T29" s="147" t="s">
        <v>120</v>
      </c>
      <c r="U29" s="147">
        <v>0.26900000000000002</v>
      </c>
      <c r="V29" s="147">
        <f t="shared" si="6"/>
        <v>1.08</v>
      </c>
      <c r="W29" s="147"/>
      <c r="X29" s="147" t="s">
        <v>111</v>
      </c>
      <c r="Y29" s="144"/>
      <c r="Z29" s="144"/>
      <c r="AA29" s="144"/>
      <c r="AB29" s="144"/>
      <c r="AC29" s="144"/>
      <c r="AD29" s="144"/>
      <c r="AE29" s="144"/>
      <c r="AF29" s="144"/>
      <c r="AG29" s="144" t="s">
        <v>112</v>
      </c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  <c r="BG29" s="144"/>
      <c r="BH29" s="144"/>
    </row>
    <row r="30" spans="1:60" outlineLevel="1" x14ac:dyDescent="0.2">
      <c r="A30" s="161">
        <v>20</v>
      </c>
      <c r="B30" s="162" t="s">
        <v>151</v>
      </c>
      <c r="C30" s="168" t="s">
        <v>152</v>
      </c>
      <c r="D30" s="163" t="s">
        <v>140</v>
      </c>
      <c r="E30" s="164">
        <v>1</v>
      </c>
      <c r="F30" s="165">
        <v>0</v>
      </c>
      <c r="G30" s="166">
        <f t="shared" si="0"/>
        <v>0</v>
      </c>
      <c r="H30" s="147">
        <v>308.56</v>
      </c>
      <c r="I30" s="147">
        <f t="shared" si="1"/>
        <v>308.56</v>
      </c>
      <c r="J30" s="147">
        <v>114.44</v>
      </c>
      <c r="K30" s="147">
        <f t="shared" si="2"/>
        <v>114.44</v>
      </c>
      <c r="L30" s="147">
        <v>21</v>
      </c>
      <c r="M30" s="147">
        <f t="shared" si="3"/>
        <v>0</v>
      </c>
      <c r="N30" s="147">
        <v>5.0000000000000001E-4</v>
      </c>
      <c r="O30" s="147">
        <f t="shared" si="4"/>
        <v>0</v>
      </c>
      <c r="P30" s="147">
        <v>0</v>
      </c>
      <c r="Q30" s="147">
        <f t="shared" si="5"/>
        <v>0</v>
      </c>
      <c r="R30" s="147"/>
      <c r="S30" s="147" t="s">
        <v>120</v>
      </c>
      <c r="T30" s="147" t="s">
        <v>120</v>
      </c>
      <c r="U30" s="147">
        <v>0.22700000000000001</v>
      </c>
      <c r="V30" s="147">
        <f t="shared" si="6"/>
        <v>0.23</v>
      </c>
      <c r="W30" s="147"/>
      <c r="X30" s="147" t="s">
        <v>111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112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outlineLevel="1" x14ac:dyDescent="0.2">
      <c r="A31" s="161">
        <v>21</v>
      </c>
      <c r="B31" s="162" t="s">
        <v>153</v>
      </c>
      <c r="C31" s="168" t="s">
        <v>154</v>
      </c>
      <c r="D31" s="163" t="s">
        <v>140</v>
      </c>
      <c r="E31" s="164">
        <v>1</v>
      </c>
      <c r="F31" s="165">
        <v>0</v>
      </c>
      <c r="G31" s="166">
        <f t="shared" si="0"/>
        <v>0</v>
      </c>
      <c r="H31" s="147">
        <v>560.4</v>
      </c>
      <c r="I31" s="147">
        <f t="shared" si="1"/>
        <v>560.4</v>
      </c>
      <c r="J31" s="147">
        <v>135.6</v>
      </c>
      <c r="K31" s="147">
        <f t="shared" si="2"/>
        <v>135.6</v>
      </c>
      <c r="L31" s="147">
        <v>21</v>
      </c>
      <c r="M31" s="147">
        <f t="shared" si="3"/>
        <v>0</v>
      </c>
      <c r="N31" s="147">
        <v>5.9999999999999995E-4</v>
      </c>
      <c r="O31" s="147">
        <f t="shared" si="4"/>
        <v>0</v>
      </c>
      <c r="P31" s="147">
        <v>0</v>
      </c>
      <c r="Q31" s="147">
        <f t="shared" si="5"/>
        <v>0</v>
      </c>
      <c r="R31" s="147"/>
      <c r="S31" s="147" t="s">
        <v>120</v>
      </c>
      <c r="T31" s="147" t="s">
        <v>120</v>
      </c>
      <c r="U31" s="147">
        <v>0.26900000000000002</v>
      </c>
      <c r="V31" s="147">
        <f t="shared" si="6"/>
        <v>0.27</v>
      </c>
      <c r="W31" s="147"/>
      <c r="X31" s="147" t="s">
        <v>111</v>
      </c>
      <c r="Y31" s="144"/>
      <c r="Z31" s="144"/>
      <c r="AA31" s="144"/>
      <c r="AB31" s="144"/>
      <c r="AC31" s="144"/>
      <c r="AD31" s="144"/>
      <c r="AE31" s="144"/>
      <c r="AF31" s="144"/>
      <c r="AG31" s="144" t="s">
        <v>112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  <c r="BG31" s="144"/>
      <c r="BH31" s="144"/>
    </row>
    <row r="32" spans="1:60" ht="22.5" outlineLevel="1" x14ac:dyDescent="0.2">
      <c r="A32" s="161">
        <v>22</v>
      </c>
      <c r="B32" s="162" t="s">
        <v>155</v>
      </c>
      <c r="C32" s="168" t="s">
        <v>156</v>
      </c>
      <c r="D32" s="163" t="s">
        <v>140</v>
      </c>
      <c r="E32" s="164">
        <v>1</v>
      </c>
      <c r="F32" s="165">
        <v>0</v>
      </c>
      <c r="G32" s="166">
        <f t="shared" si="0"/>
        <v>0</v>
      </c>
      <c r="H32" s="147">
        <v>3400</v>
      </c>
      <c r="I32" s="147">
        <f t="shared" si="1"/>
        <v>3400</v>
      </c>
      <c r="J32" s="147">
        <v>120</v>
      </c>
      <c r="K32" s="147">
        <f t="shared" si="2"/>
        <v>120</v>
      </c>
      <c r="L32" s="147">
        <v>21</v>
      </c>
      <c r="M32" s="147">
        <f t="shared" si="3"/>
        <v>0</v>
      </c>
      <c r="N32" s="147">
        <v>0</v>
      </c>
      <c r="O32" s="147">
        <f t="shared" si="4"/>
        <v>0</v>
      </c>
      <c r="P32" s="147">
        <v>0</v>
      </c>
      <c r="Q32" s="147">
        <f t="shared" si="5"/>
        <v>0</v>
      </c>
      <c r="R32" s="147"/>
      <c r="S32" s="147" t="s">
        <v>110</v>
      </c>
      <c r="T32" s="147">
        <v>2021</v>
      </c>
      <c r="U32" s="147">
        <v>0.22700000000000001</v>
      </c>
      <c r="V32" s="147">
        <f t="shared" si="6"/>
        <v>0.23</v>
      </c>
      <c r="W32" s="147"/>
      <c r="X32" s="147" t="s">
        <v>111</v>
      </c>
      <c r="Y32" s="144"/>
      <c r="Z32" s="144"/>
      <c r="AA32" s="144"/>
      <c r="AB32" s="144"/>
      <c r="AC32" s="144"/>
      <c r="AD32" s="144"/>
      <c r="AE32" s="144"/>
      <c r="AF32" s="144"/>
      <c r="AG32" s="144" t="s">
        <v>112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ht="22.5" outlineLevel="1" x14ac:dyDescent="0.2">
      <c r="A33" s="161">
        <v>23</v>
      </c>
      <c r="B33" s="162" t="s">
        <v>157</v>
      </c>
      <c r="C33" s="168" t="s">
        <v>158</v>
      </c>
      <c r="D33" s="163" t="s">
        <v>140</v>
      </c>
      <c r="E33" s="164">
        <v>1</v>
      </c>
      <c r="F33" s="165">
        <v>0</v>
      </c>
      <c r="G33" s="166">
        <f t="shared" si="0"/>
        <v>0</v>
      </c>
      <c r="H33" s="147">
        <v>2631.77</v>
      </c>
      <c r="I33" s="147">
        <f t="shared" si="1"/>
        <v>2631.77</v>
      </c>
      <c r="J33" s="147">
        <v>213.23</v>
      </c>
      <c r="K33" s="147">
        <f t="shared" si="2"/>
        <v>213.23</v>
      </c>
      <c r="L33" s="147">
        <v>21</v>
      </c>
      <c r="M33" s="147">
        <f t="shared" si="3"/>
        <v>0</v>
      </c>
      <c r="N33" s="147">
        <v>5.5300000000000002E-3</v>
      </c>
      <c r="O33" s="147">
        <f t="shared" si="4"/>
        <v>0.01</v>
      </c>
      <c r="P33" s="147">
        <v>0</v>
      </c>
      <c r="Q33" s="147">
        <f t="shared" si="5"/>
        <v>0</v>
      </c>
      <c r="R33" s="147"/>
      <c r="S33" s="147" t="s">
        <v>120</v>
      </c>
      <c r="T33" s="147" t="s">
        <v>120</v>
      </c>
      <c r="U33" s="147">
        <v>0.42299999999999999</v>
      </c>
      <c r="V33" s="147">
        <f t="shared" si="6"/>
        <v>0.42</v>
      </c>
      <c r="W33" s="147"/>
      <c r="X33" s="147" t="s">
        <v>111</v>
      </c>
      <c r="Y33" s="144"/>
      <c r="Z33" s="144"/>
      <c r="AA33" s="144"/>
      <c r="AB33" s="144"/>
      <c r="AC33" s="144"/>
      <c r="AD33" s="144"/>
      <c r="AE33" s="144"/>
      <c r="AF33" s="144"/>
      <c r="AG33" s="144" t="s">
        <v>112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ht="22.5" outlineLevel="1" x14ac:dyDescent="0.2">
      <c r="A34" s="161">
        <v>24</v>
      </c>
      <c r="B34" s="162" t="s">
        <v>159</v>
      </c>
      <c r="C34" s="168" t="s">
        <v>160</v>
      </c>
      <c r="D34" s="163" t="s">
        <v>140</v>
      </c>
      <c r="E34" s="164">
        <v>1</v>
      </c>
      <c r="F34" s="165">
        <v>0</v>
      </c>
      <c r="G34" s="166">
        <f t="shared" si="0"/>
        <v>0</v>
      </c>
      <c r="H34" s="147">
        <v>3080.04</v>
      </c>
      <c r="I34" s="147">
        <f t="shared" si="1"/>
        <v>3080.04</v>
      </c>
      <c r="J34" s="147">
        <v>239.96</v>
      </c>
      <c r="K34" s="147">
        <f t="shared" si="2"/>
        <v>239.96</v>
      </c>
      <c r="L34" s="147">
        <v>21</v>
      </c>
      <c r="M34" s="147">
        <f t="shared" si="3"/>
        <v>0</v>
      </c>
      <c r="N34" s="147">
        <v>6.4400000000000004E-3</v>
      </c>
      <c r="O34" s="147">
        <f t="shared" si="4"/>
        <v>0.01</v>
      </c>
      <c r="P34" s="147">
        <v>0</v>
      </c>
      <c r="Q34" s="147">
        <f t="shared" si="5"/>
        <v>0</v>
      </c>
      <c r="R34" s="147"/>
      <c r="S34" s="147" t="s">
        <v>120</v>
      </c>
      <c r="T34" s="147" t="s">
        <v>120</v>
      </c>
      <c r="U34" s="147">
        <v>0.47599999999999998</v>
      </c>
      <c r="V34" s="147">
        <f t="shared" si="6"/>
        <v>0.48</v>
      </c>
      <c r="W34" s="147"/>
      <c r="X34" s="147" t="s">
        <v>111</v>
      </c>
      <c r="Y34" s="144"/>
      <c r="Z34" s="144"/>
      <c r="AA34" s="144"/>
      <c r="AB34" s="144"/>
      <c r="AC34" s="144"/>
      <c r="AD34" s="144"/>
      <c r="AE34" s="144"/>
      <c r="AF34" s="144"/>
      <c r="AG34" s="144" t="s">
        <v>112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161">
        <v>25</v>
      </c>
      <c r="B35" s="162" t="s">
        <v>161</v>
      </c>
      <c r="C35" s="168" t="s">
        <v>162</v>
      </c>
      <c r="D35" s="163" t="s">
        <v>119</v>
      </c>
      <c r="E35" s="164">
        <v>20</v>
      </c>
      <c r="F35" s="165">
        <v>0</v>
      </c>
      <c r="G35" s="166">
        <f t="shared" si="0"/>
        <v>0</v>
      </c>
      <c r="H35" s="147">
        <v>0.4</v>
      </c>
      <c r="I35" s="147">
        <f t="shared" si="1"/>
        <v>8</v>
      </c>
      <c r="J35" s="147">
        <v>21.2</v>
      </c>
      <c r="K35" s="147">
        <f t="shared" si="2"/>
        <v>424</v>
      </c>
      <c r="L35" s="147">
        <v>21</v>
      </c>
      <c r="M35" s="147">
        <f t="shared" si="3"/>
        <v>0</v>
      </c>
      <c r="N35" s="147">
        <v>0</v>
      </c>
      <c r="O35" s="147">
        <f t="shared" si="4"/>
        <v>0</v>
      </c>
      <c r="P35" s="147">
        <v>0</v>
      </c>
      <c r="Q35" s="147">
        <f t="shared" si="5"/>
        <v>0</v>
      </c>
      <c r="R35" s="147"/>
      <c r="S35" s="147" t="s">
        <v>120</v>
      </c>
      <c r="T35" s="147" t="s">
        <v>120</v>
      </c>
      <c r="U35" s="147">
        <v>4.2000000000000003E-2</v>
      </c>
      <c r="V35" s="147">
        <f t="shared" si="6"/>
        <v>0.84</v>
      </c>
      <c r="W35" s="147"/>
      <c r="X35" s="147" t="s">
        <v>111</v>
      </c>
      <c r="Y35" s="144"/>
      <c r="Z35" s="144"/>
      <c r="AA35" s="144"/>
      <c r="AB35" s="144"/>
      <c r="AC35" s="144"/>
      <c r="AD35" s="144"/>
      <c r="AE35" s="144"/>
      <c r="AF35" s="144"/>
      <c r="AG35" s="144" t="s">
        <v>112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61">
        <v>26</v>
      </c>
      <c r="B36" s="162" t="s">
        <v>163</v>
      </c>
      <c r="C36" s="168" t="s">
        <v>164</v>
      </c>
      <c r="D36" s="163" t="s">
        <v>140</v>
      </c>
      <c r="E36" s="164">
        <v>1</v>
      </c>
      <c r="F36" s="165">
        <v>0</v>
      </c>
      <c r="G36" s="166">
        <f t="shared" si="0"/>
        <v>0</v>
      </c>
      <c r="H36" s="147">
        <v>2151.73</v>
      </c>
      <c r="I36" s="147">
        <f t="shared" si="1"/>
        <v>2151.73</v>
      </c>
      <c r="J36" s="147">
        <v>218.27</v>
      </c>
      <c r="K36" s="147">
        <f t="shared" si="2"/>
        <v>218.27</v>
      </c>
      <c r="L36" s="147">
        <v>21</v>
      </c>
      <c r="M36" s="147">
        <f t="shared" si="3"/>
        <v>0</v>
      </c>
      <c r="N36" s="147">
        <v>2.5200000000000001E-3</v>
      </c>
      <c r="O36" s="147">
        <f t="shared" si="4"/>
        <v>0</v>
      </c>
      <c r="P36" s="147">
        <v>0</v>
      </c>
      <c r="Q36" s="147">
        <f t="shared" si="5"/>
        <v>0</v>
      </c>
      <c r="R36" s="147"/>
      <c r="S36" s="147" t="s">
        <v>120</v>
      </c>
      <c r="T36" s="147" t="s">
        <v>120</v>
      </c>
      <c r="U36" s="147">
        <v>0.433</v>
      </c>
      <c r="V36" s="147">
        <f t="shared" si="6"/>
        <v>0.43</v>
      </c>
      <c r="W36" s="147"/>
      <c r="X36" s="147" t="s">
        <v>111</v>
      </c>
      <c r="Y36" s="144"/>
      <c r="Z36" s="144"/>
      <c r="AA36" s="144"/>
      <c r="AB36" s="144"/>
      <c r="AC36" s="144"/>
      <c r="AD36" s="144"/>
      <c r="AE36" s="144"/>
      <c r="AF36" s="144"/>
      <c r="AG36" s="144" t="s">
        <v>112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61">
        <v>27</v>
      </c>
      <c r="B37" s="162" t="s">
        <v>165</v>
      </c>
      <c r="C37" s="168" t="s">
        <v>166</v>
      </c>
      <c r="D37" s="163" t="s">
        <v>167</v>
      </c>
      <c r="E37" s="164">
        <v>50</v>
      </c>
      <c r="F37" s="165">
        <v>0</v>
      </c>
      <c r="G37" s="166">
        <f t="shared" si="0"/>
        <v>0</v>
      </c>
      <c r="H37" s="147">
        <v>16.489999999999998</v>
      </c>
      <c r="I37" s="147">
        <f t="shared" si="1"/>
        <v>824.5</v>
      </c>
      <c r="J37" s="147">
        <v>203.51</v>
      </c>
      <c r="K37" s="147">
        <f t="shared" si="2"/>
        <v>10175.5</v>
      </c>
      <c r="L37" s="147">
        <v>21</v>
      </c>
      <c r="M37" s="147">
        <f t="shared" si="3"/>
        <v>0</v>
      </c>
      <c r="N37" s="147">
        <v>6.0000000000000002E-5</v>
      </c>
      <c r="O37" s="147">
        <f t="shared" si="4"/>
        <v>0</v>
      </c>
      <c r="P37" s="147">
        <v>0</v>
      </c>
      <c r="Q37" s="147">
        <f t="shared" si="5"/>
        <v>0</v>
      </c>
      <c r="R37" s="147"/>
      <c r="S37" s="147" t="s">
        <v>120</v>
      </c>
      <c r="T37" s="147" t="s">
        <v>120</v>
      </c>
      <c r="U37" s="147">
        <v>0.42599999999999999</v>
      </c>
      <c r="V37" s="147">
        <f t="shared" si="6"/>
        <v>21.3</v>
      </c>
      <c r="W37" s="147"/>
      <c r="X37" s="147" t="s">
        <v>111</v>
      </c>
      <c r="Y37" s="144"/>
      <c r="Z37" s="144"/>
      <c r="AA37" s="144"/>
      <c r="AB37" s="144"/>
      <c r="AC37" s="144"/>
      <c r="AD37" s="144"/>
      <c r="AE37" s="144"/>
      <c r="AF37" s="144"/>
      <c r="AG37" s="144" t="s">
        <v>112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61">
        <v>28</v>
      </c>
      <c r="B38" s="162" t="s">
        <v>168</v>
      </c>
      <c r="C38" s="168" t="s">
        <v>169</v>
      </c>
      <c r="D38" s="163" t="s">
        <v>0</v>
      </c>
      <c r="E38" s="164">
        <v>763.49699999999996</v>
      </c>
      <c r="F38" s="165">
        <v>0</v>
      </c>
      <c r="G38" s="166">
        <f t="shared" si="0"/>
        <v>0</v>
      </c>
      <c r="H38" s="147">
        <v>0</v>
      </c>
      <c r="I38" s="147">
        <f t="shared" si="1"/>
        <v>0</v>
      </c>
      <c r="J38" s="147">
        <v>1.2</v>
      </c>
      <c r="K38" s="147">
        <f t="shared" si="2"/>
        <v>916.2</v>
      </c>
      <c r="L38" s="147">
        <v>21</v>
      </c>
      <c r="M38" s="147">
        <f t="shared" si="3"/>
        <v>0</v>
      </c>
      <c r="N38" s="147">
        <v>0</v>
      </c>
      <c r="O38" s="147">
        <f t="shared" si="4"/>
        <v>0</v>
      </c>
      <c r="P38" s="147">
        <v>0</v>
      </c>
      <c r="Q38" s="147">
        <f t="shared" si="5"/>
        <v>0</v>
      </c>
      <c r="R38" s="147"/>
      <c r="S38" s="147" t="s">
        <v>120</v>
      </c>
      <c r="T38" s="147" t="s">
        <v>120</v>
      </c>
      <c r="U38" s="147">
        <v>0</v>
      </c>
      <c r="V38" s="147">
        <f t="shared" si="6"/>
        <v>0</v>
      </c>
      <c r="W38" s="147"/>
      <c r="X38" s="147" t="s">
        <v>170</v>
      </c>
      <c r="Y38" s="144"/>
      <c r="Z38" s="144"/>
      <c r="AA38" s="144"/>
      <c r="AB38" s="144"/>
      <c r="AC38" s="144"/>
      <c r="AD38" s="144"/>
      <c r="AE38" s="144"/>
      <c r="AF38" s="144"/>
      <c r="AG38" s="144" t="s">
        <v>171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x14ac:dyDescent="0.2">
      <c r="A39" s="149" t="s">
        <v>105</v>
      </c>
      <c r="B39" s="150" t="s">
        <v>62</v>
      </c>
      <c r="C39" s="167" t="s">
        <v>63</v>
      </c>
      <c r="D39" s="151"/>
      <c r="E39" s="152"/>
      <c r="F39" s="153"/>
      <c r="G39" s="154">
        <f>SUMIF(AG40:AG69,"&lt;&gt;NOR",G40:G69)</f>
        <v>0</v>
      </c>
      <c r="H39" s="148"/>
      <c r="I39" s="148">
        <f>SUM(I40:I69)</f>
        <v>125528.66999999998</v>
      </c>
      <c r="J39" s="148"/>
      <c r="K39" s="148">
        <f>SUM(K40:K69)</f>
        <v>156815.79</v>
      </c>
      <c r="L39" s="148"/>
      <c r="M39" s="148">
        <f>SUM(M40:M69)</f>
        <v>0</v>
      </c>
      <c r="N39" s="148"/>
      <c r="O39" s="148">
        <f>SUM(O40:O69)</f>
        <v>0.50000000000000011</v>
      </c>
      <c r="P39" s="148"/>
      <c r="Q39" s="148">
        <f>SUM(Q40:Q69)</f>
        <v>0</v>
      </c>
      <c r="R39" s="148"/>
      <c r="S39" s="148"/>
      <c r="T39" s="148"/>
      <c r="U39" s="148"/>
      <c r="V39" s="148">
        <f>SUM(V40:V69)</f>
        <v>122.55999999999999</v>
      </c>
      <c r="W39" s="148"/>
      <c r="X39" s="148"/>
      <c r="AG39" t="s">
        <v>106</v>
      </c>
    </row>
    <row r="40" spans="1:60" outlineLevel="1" x14ac:dyDescent="0.2">
      <c r="A40" s="161">
        <v>29</v>
      </c>
      <c r="B40" s="162" t="s">
        <v>172</v>
      </c>
      <c r="C40" s="168" t="s">
        <v>173</v>
      </c>
      <c r="D40" s="163" t="s">
        <v>119</v>
      </c>
      <c r="E40" s="164">
        <v>15</v>
      </c>
      <c r="F40" s="165">
        <v>0</v>
      </c>
      <c r="G40" s="166">
        <f t="shared" ref="G40:G69" si="7">ROUND(E40*F40,2)</f>
        <v>0</v>
      </c>
      <c r="H40" s="147">
        <v>149.56</v>
      </c>
      <c r="I40" s="147">
        <f t="shared" ref="I40:I69" si="8">ROUND(E40*H40,2)</f>
        <v>2243.4</v>
      </c>
      <c r="J40" s="147">
        <v>251.94</v>
      </c>
      <c r="K40" s="147">
        <f t="shared" ref="K40:K69" si="9">ROUND(E40*J40,2)</f>
        <v>3779.1</v>
      </c>
      <c r="L40" s="147">
        <v>21</v>
      </c>
      <c r="M40" s="147">
        <f t="shared" ref="M40:M69" si="10">G40*(1+L40/100)</f>
        <v>0</v>
      </c>
      <c r="N40" s="147">
        <v>5.0899999999999999E-3</v>
      </c>
      <c r="O40" s="147">
        <f t="shared" ref="O40:O69" si="11">ROUND(E40*N40,2)</f>
        <v>0.08</v>
      </c>
      <c r="P40" s="147">
        <v>0</v>
      </c>
      <c r="Q40" s="147">
        <f t="shared" ref="Q40:Q69" si="12">ROUND(E40*P40,2)</f>
        <v>0</v>
      </c>
      <c r="R40" s="147"/>
      <c r="S40" s="147" t="s">
        <v>120</v>
      </c>
      <c r="T40" s="147" t="s">
        <v>120</v>
      </c>
      <c r="U40" s="147">
        <v>0.53100000000000003</v>
      </c>
      <c r="V40" s="147">
        <f t="shared" ref="V40:V69" si="13">ROUND(E40*U40,2)</f>
        <v>7.97</v>
      </c>
      <c r="W40" s="147"/>
      <c r="X40" s="147" t="s">
        <v>111</v>
      </c>
      <c r="Y40" s="144"/>
      <c r="Z40" s="144"/>
      <c r="AA40" s="144"/>
      <c r="AB40" s="144"/>
      <c r="AC40" s="144"/>
      <c r="AD40" s="144"/>
      <c r="AE40" s="144"/>
      <c r="AF40" s="144"/>
      <c r="AG40" s="144" t="s">
        <v>112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61">
        <v>30</v>
      </c>
      <c r="B41" s="162" t="s">
        <v>174</v>
      </c>
      <c r="C41" s="168" t="s">
        <v>175</v>
      </c>
      <c r="D41" s="163" t="s">
        <v>119</v>
      </c>
      <c r="E41" s="164">
        <v>8</v>
      </c>
      <c r="F41" s="165">
        <v>0</v>
      </c>
      <c r="G41" s="166">
        <f t="shared" si="7"/>
        <v>0</v>
      </c>
      <c r="H41" s="147">
        <v>278.39</v>
      </c>
      <c r="I41" s="147">
        <f t="shared" si="8"/>
        <v>2227.12</v>
      </c>
      <c r="J41" s="147">
        <v>264.61</v>
      </c>
      <c r="K41" s="147">
        <f t="shared" si="9"/>
        <v>2116.88</v>
      </c>
      <c r="L41" s="147">
        <v>21</v>
      </c>
      <c r="M41" s="147">
        <f t="shared" si="10"/>
        <v>0</v>
      </c>
      <c r="N41" s="147">
        <v>7.3400000000000002E-3</v>
      </c>
      <c r="O41" s="147">
        <f t="shared" si="11"/>
        <v>0.06</v>
      </c>
      <c r="P41" s="147">
        <v>0</v>
      </c>
      <c r="Q41" s="147">
        <f t="shared" si="12"/>
        <v>0</v>
      </c>
      <c r="R41" s="147"/>
      <c r="S41" s="147" t="s">
        <v>120</v>
      </c>
      <c r="T41" s="147" t="s">
        <v>120</v>
      </c>
      <c r="U41" s="147">
        <v>0.52900000000000003</v>
      </c>
      <c r="V41" s="147">
        <f t="shared" si="13"/>
        <v>4.2300000000000004</v>
      </c>
      <c r="W41" s="147"/>
      <c r="X41" s="147" t="s">
        <v>111</v>
      </c>
      <c r="Y41" s="144"/>
      <c r="Z41" s="144"/>
      <c r="AA41" s="144"/>
      <c r="AB41" s="144"/>
      <c r="AC41" s="144"/>
      <c r="AD41" s="144"/>
      <c r="AE41" s="144"/>
      <c r="AF41" s="144"/>
      <c r="AG41" s="144" t="s">
        <v>112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61">
        <v>31</v>
      </c>
      <c r="B42" s="162" t="s">
        <v>176</v>
      </c>
      <c r="C42" s="168" t="s">
        <v>177</v>
      </c>
      <c r="D42" s="163" t="s">
        <v>119</v>
      </c>
      <c r="E42" s="164">
        <v>8</v>
      </c>
      <c r="F42" s="165">
        <v>0</v>
      </c>
      <c r="G42" s="166">
        <f t="shared" si="7"/>
        <v>0</v>
      </c>
      <c r="H42" s="147">
        <v>529.74</v>
      </c>
      <c r="I42" s="147">
        <f t="shared" si="8"/>
        <v>4237.92</v>
      </c>
      <c r="J42" s="147">
        <v>290.26</v>
      </c>
      <c r="K42" s="147">
        <f t="shared" si="9"/>
        <v>2322.08</v>
      </c>
      <c r="L42" s="147">
        <v>21</v>
      </c>
      <c r="M42" s="147">
        <f t="shared" si="10"/>
        <v>0</v>
      </c>
      <c r="N42" s="147">
        <v>1.0070000000000001E-2</v>
      </c>
      <c r="O42" s="147">
        <f t="shared" si="11"/>
        <v>0.08</v>
      </c>
      <c r="P42" s="147">
        <v>0</v>
      </c>
      <c r="Q42" s="147">
        <f t="shared" si="12"/>
        <v>0</v>
      </c>
      <c r="R42" s="147"/>
      <c r="S42" s="147" t="s">
        <v>120</v>
      </c>
      <c r="T42" s="147" t="s">
        <v>120</v>
      </c>
      <c r="U42" s="147">
        <v>0.55900000000000005</v>
      </c>
      <c r="V42" s="147">
        <f t="shared" si="13"/>
        <v>4.47</v>
      </c>
      <c r="W42" s="147"/>
      <c r="X42" s="147" t="s">
        <v>111</v>
      </c>
      <c r="Y42" s="144"/>
      <c r="Z42" s="144"/>
      <c r="AA42" s="144"/>
      <c r="AB42" s="144"/>
      <c r="AC42" s="144"/>
      <c r="AD42" s="144"/>
      <c r="AE42" s="144"/>
      <c r="AF42" s="144"/>
      <c r="AG42" s="144" t="s">
        <v>112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61">
        <v>32</v>
      </c>
      <c r="B43" s="162" t="s">
        <v>178</v>
      </c>
      <c r="C43" s="168" t="s">
        <v>179</v>
      </c>
      <c r="D43" s="163" t="s">
        <v>119</v>
      </c>
      <c r="E43" s="164">
        <v>4</v>
      </c>
      <c r="F43" s="165">
        <v>0</v>
      </c>
      <c r="G43" s="166">
        <f t="shared" si="7"/>
        <v>0</v>
      </c>
      <c r="H43" s="147">
        <v>1169.17</v>
      </c>
      <c r="I43" s="147">
        <f t="shared" si="8"/>
        <v>4676.68</v>
      </c>
      <c r="J43" s="147">
        <v>492.83</v>
      </c>
      <c r="K43" s="147">
        <f t="shared" si="9"/>
        <v>1971.32</v>
      </c>
      <c r="L43" s="147">
        <v>21</v>
      </c>
      <c r="M43" s="147">
        <f t="shared" si="10"/>
        <v>0</v>
      </c>
      <c r="N43" s="147">
        <v>2.1649999999999999E-2</v>
      </c>
      <c r="O43" s="147">
        <f t="shared" si="11"/>
        <v>0.09</v>
      </c>
      <c r="P43" s="147">
        <v>0</v>
      </c>
      <c r="Q43" s="147">
        <f t="shared" si="12"/>
        <v>0</v>
      </c>
      <c r="R43" s="147"/>
      <c r="S43" s="147" t="s">
        <v>120</v>
      </c>
      <c r="T43" s="147" t="s">
        <v>120</v>
      </c>
      <c r="U43" s="147">
        <v>0.94199999999999995</v>
      </c>
      <c r="V43" s="147">
        <f t="shared" si="13"/>
        <v>3.77</v>
      </c>
      <c r="W43" s="147"/>
      <c r="X43" s="147" t="s">
        <v>111</v>
      </c>
      <c r="Y43" s="144"/>
      <c r="Z43" s="144"/>
      <c r="AA43" s="144"/>
      <c r="AB43" s="144"/>
      <c r="AC43" s="144"/>
      <c r="AD43" s="144"/>
      <c r="AE43" s="144"/>
      <c r="AF43" s="144"/>
      <c r="AG43" s="144" t="s">
        <v>112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61">
        <v>33</v>
      </c>
      <c r="B44" s="162" t="s">
        <v>180</v>
      </c>
      <c r="C44" s="168" t="s">
        <v>181</v>
      </c>
      <c r="D44" s="163" t="s">
        <v>119</v>
      </c>
      <c r="E44" s="164">
        <v>1</v>
      </c>
      <c r="F44" s="165">
        <v>0</v>
      </c>
      <c r="G44" s="166">
        <f t="shared" si="7"/>
        <v>0</v>
      </c>
      <c r="H44" s="147">
        <v>201.01</v>
      </c>
      <c r="I44" s="147">
        <f t="shared" si="8"/>
        <v>201.01</v>
      </c>
      <c r="J44" s="147">
        <v>146.99</v>
      </c>
      <c r="K44" s="147">
        <f t="shared" si="9"/>
        <v>146.99</v>
      </c>
      <c r="L44" s="147">
        <v>21</v>
      </c>
      <c r="M44" s="147">
        <f t="shared" si="10"/>
        <v>0</v>
      </c>
      <c r="N44" s="147">
        <v>2.5699999999999998E-3</v>
      </c>
      <c r="O44" s="147">
        <f t="shared" si="11"/>
        <v>0</v>
      </c>
      <c r="P44" s="147">
        <v>0</v>
      </c>
      <c r="Q44" s="147">
        <f t="shared" si="12"/>
        <v>0</v>
      </c>
      <c r="R44" s="147"/>
      <c r="S44" s="147" t="s">
        <v>120</v>
      </c>
      <c r="T44" s="147" t="s">
        <v>120</v>
      </c>
      <c r="U44" s="147">
        <v>0.26900000000000002</v>
      </c>
      <c r="V44" s="147">
        <f t="shared" si="13"/>
        <v>0.27</v>
      </c>
      <c r="W44" s="147"/>
      <c r="X44" s="147" t="s">
        <v>111</v>
      </c>
      <c r="Y44" s="144"/>
      <c r="Z44" s="144"/>
      <c r="AA44" s="144"/>
      <c r="AB44" s="144"/>
      <c r="AC44" s="144"/>
      <c r="AD44" s="144"/>
      <c r="AE44" s="144"/>
      <c r="AF44" s="144"/>
      <c r="AG44" s="144" t="s">
        <v>112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61">
        <v>34</v>
      </c>
      <c r="B45" s="162" t="s">
        <v>182</v>
      </c>
      <c r="C45" s="168" t="s">
        <v>183</v>
      </c>
      <c r="D45" s="163" t="s">
        <v>119</v>
      </c>
      <c r="E45" s="164">
        <v>1</v>
      </c>
      <c r="F45" s="165">
        <v>0</v>
      </c>
      <c r="G45" s="166">
        <f t="shared" si="7"/>
        <v>0</v>
      </c>
      <c r="H45" s="147">
        <v>806.07</v>
      </c>
      <c r="I45" s="147">
        <f t="shared" si="8"/>
        <v>806.07</v>
      </c>
      <c r="J45" s="147">
        <v>310.93</v>
      </c>
      <c r="K45" s="147">
        <f t="shared" si="9"/>
        <v>310.93</v>
      </c>
      <c r="L45" s="147">
        <v>21</v>
      </c>
      <c r="M45" s="147">
        <f t="shared" si="10"/>
        <v>0</v>
      </c>
      <c r="N45" s="147">
        <v>1.116E-2</v>
      </c>
      <c r="O45" s="147">
        <f t="shared" si="11"/>
        <v>0.01</v>
      </c>
      <c r="P45" s="147">
        <v>0</v>
      </c>
      <c r="Q45" s="147">
        <f t="shared" si="12"/>
        <v>0</v>
      </c>
      <c r="R45" s="147"/>
      <c r="S45" s="147" t="s">
        <v>120</v>
      </c>
      <c r="T45" s="147" t="s">
        <v>120</v>
      </c>
      <c r="U45" s="147">
        <v>0.56899999999999995</v>
      </c>
      <c r="V45" s="147">
        <f t="shared" si="13"/>
        <v>0.56999999999999995</v>
      </c>
      <c r="W45" s="147"/>
      <c r="X45" s="147" t="s">
        <v>111</v>
      </c>
      <c r="Y45" s="144"/>
      <c r="Z45" s="144"/>
      <c r="AA45" s="144"/>
      <c r="AB45" s="144"/>
      <c r="AC45" s="144"/>
      <c r="AD45" s="144"/>
      <c r="AE45" s="144"/>
      <c r="AF45" s="144"/>
      <c r="AG45" s="144" t="s">
        <v>112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61">
        <v>35</v>
      </c>
      <c r="B46" s="162" t="s">
        <v>184</v>
      </c>
      <c r="C46" s="168" t="s">
        <v>185</v>
      </c>
      <c r="D46" s="163" t="s">
        <v>119</v>
      </c>
      <c r="E46" s="164">
        <v>45</v>
      </c>
      <c r="F46" s="165">
        <v>0</v>
      </c>
      <c r="G46" s="166">
        <f t="shared" si="7"/>
        <v>0</v>
      </c>
      <c r="H46" s="147">
        <v>0</v>
      </c>
      <c r="I46" s="147">
        <f t="shared" si="8"/>
        <v>0</v>
      </c>
      <c r="J46" s="147">
        <v>31.3</v>
      </c>
      <c r="K46" s="147">
        <f t="shared" si="9"/>
        <v>1408.5</v>
      </c>
      <c r="L46" s="147">
        <v>21</v>
      </c>
      <c r="M46" s="147">
        <f t="shared" si="10"/>
        <v>0</v>
      </c>
      <c r="N46" s="147">
        <v>0</v>
      </c>
      <c r="O46" s="147">
        <f t="shared" si="11"/>
        <v>0</v>
      </c>
      <c r="P46" s="147">
        <v>0</v>
      </c>
      <c r="Q46" s="147">
        <f t="shared" si="12"/>
        <v>0</v>
      </c>
      <c r="R46" s="147"/>
      <c r="S46" s="147" t="s">
        <v>120</v>
      </c>
      <c r="T46" s="147" t="s">
        <v>120</v>
      </c>
      <c r="U46" s="147">
        <v>6.2E-2</v>
      </c>
      <c r="V46" s="147">
        <f t="shared" si="13"/>
        <v>2.79</v>
      </c>
      <c r="W46" s="147"/>
      <c r="X46" s="147" t="s">
        <v>111</v>
      </c>
      <c r="Y46" s="144"/>
      <c r="Z46" s="144"/>
      <c r="AA46" s="144"/>
      <c r="AB46" s="144"/>
      <c r="AC46" s="144"/>
      <c r="AD46" s="144"/>
      <c r="AE46" s="144"/>
      <c r="AF46" s="144"/>
      <c r="AG46" s="144" t="s">
        <v>112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61">
        <v>36</v>
      </c>
      <c r="B47" s="162" t="s">
        <v>186</v>
      </c>
      <c r="C47" s="168" t="s">
        <v>187</v>
      </c>
      <c r="D47" s="163" t="s">
        <v>109</v>
      </c>
      <c r="E47" s="164">
        <v>45</v>
      </c>
      <c r="F47" s="165">
        <v>0</v>
      </c>
      <c r="G47" s="166">
        <f t="shared" si="7"/>
        <v>0</v>
      </c>
      <c r="H47" s="147">
        <v>0</v>
      </c>
      <c r="I47" s="147">
        <f t="shared" si="8"/>
        <v>0</v>
      </c>
      <c r="J47" s="147">
        <v>266</v>
      </c>
      <c r="K47" s="147">
        <f t="shared" si="9"/>
        <v>11970</v>
      </c>
      <c r="L47" s="147">
        <v>21</v>
      </c>
      <c r="M47" s="147">
        <f t="shared" si="10"/>
        <v>0</v>
      </c>
      <c r="N47" s="147">
        <v>0</v>
      </c>
      <c r="O47" s="147">
        <f t="shared" si="11"/>
        <v>0</v>
      </c>
      <c r="P47" s="147">
        <v>0</v>
      </c>
      <c r="Q47" s="147">
        <f t="shared" si="12"/>
        <v>0</v>
      </c>
      <c r="R47" s="147"/>
      <c r="S47" s="147" t="s">
        <v>120</v>
      </c>
      <c r="T47" s="147" t="s">
        <v>120</v>
      </c>
      <c r="U47" s="147">
        <v>0.48199999999999998</v>
      </c>
      <c r="V47" s="147">
        <f t="shared" si="13"/>
        <v>21.69</v>
      </c>
      <c r="W47" s="147"/>
      <c r="X47" s="147" t="s">
        <v>111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112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61">
        <v>37</v>
      </c>
      <c r="B48" s="162" t="s">
        <v>188</v>
      </c>
      <c r="C48" s="168" t="s">
        <v>189</v>
      </c>
      <c r="D48" s="163" t="s">
        <v>140</v>
      </c>
      <c r="E48" s="164">
        <v>1</v>
      </c>
      <c r="F48" s="165">
        <v>0</v>
      </c>
      <c r="G48" s="166">
        <f t="shared" si="7"/>
        <v>0</v>
      </c>
      <c r="H48" s="147">
        <v>45.31</v>
      </c>
      <c r="I48" s="147">
        <f t="shared" si="8"/>
        <v>45.31</v>
      </c>
      <c r="J48" s="147">
        <v>152.19</v>
      </c>
      <c r="K48" s="147">
        <f t="shared" si="9"/>
        <v>152.19</v>
      </c>
      <c r="L48" s="147">
        <v>21</v>
      </c>
      <c r="M48" s="147">
        <f t="shared" si="10"/>
        <v>0</v>
      </c>
      <c r="N48" s="147">
        <v>1.8000000000000001E-4</v>
      </c>
      <c r="O48" s="147">
        <f t="shared" si="11"/>
        <v>0</v>
      </c>
      <c r="P48" s="147">
        <v>0</v>
      </c>
      <c r="Q48" s="147">
        <f t="shared" si="12"/>
        <v>0</v>
      </c>
      <c r="R48" s="147"/>
      <c r="S48" s="147" t="s">
        <v>120</v>
      </c>
      <c r="T48" s="147" t="s">
        <v>120</v>
      </c>
      <c r="U48" s="147">
        <v>0.27600000000000002</v>
      </c>
      <c r="V48" s="147">
        <f t="shared" si="13"/>
        <v>0.28000000000000003</v>
      </c>
      <c r="W48" s="147"/>
      <c r="X48" s="147" t="s">
        <v>111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112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61">
        <v>38</v>
      </c>
      <c r="B49" s="162" t="s">
        <v>190</v>
      </c>
      <c r="C49" s="168" t="s">
        <v>191</v>
      </c>
      <c r="D49" s="163" t="s">
        <v>140</v>
      </c>
      <c r="E49" s="164">
        <v>4</v>
      </c>
      <c r="F49" s="165">
        <v>0</v>
      </c>
      <c r="G49" s="166">
        <f t="shared" si="7"/>
        <v>0</v>
      </c>
      <c r="H49" s="147">
        <v>64.069999999999993</v>
      </c>
      <c r="I49" s="147">
        <f t="shared" si="8"/>
        <v>256.27999999999997</v>
      </c>
      <c r="J49" s="147">
        <v>260.43</v>
      </c>
      <c r="K49" s="147">
        <f t="shared" si="9"/>
        <v>1041.72</v>
      </c>
      <c r="L49" s="147">
        <v>21</v>
      </c>
      <c r="M49" s="147">
        <f t="shared" si="10"/>
        <v>0</v>
      </c>
      <c r="N49" s="147">
        <v>2.5000000000000001E-4</v>
      </c>
      <c r="O49" s="147">
        <f t="shared" si="11"/>
        <v>0</v>
      </c>
      <c r="P49" s="147">
        <v>0</v>
      </c>
      <c r="Q49" s="147">
        <f t="shared" si="12"/>
        <v>0</v>
      </c>
      <c r="R49" s="147"/>
      <c r="S49" s="147" t="s">
        <v>120</v>
      </c>
      <c r="T49" s="147" t="s">
        <v>120</v>
      </c>
      <c r="U49" s="147">
        <v>0.47199999999999998</v>
      </c>
      <c r="V49" s="147">
        <f t="shared" si="13"/>
        <v>1.89</v>
      </c>
      <c r="W49" s="147"/>
      <c r="X49" s="147" t="s">
        <v>111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112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61">
        <v>39</v>
      </c>
      <c r="B50" s="162" t="s">
        <v>192</v>
      </c>
      <c r="C50" s="168" t="s">
        <v>193</v>
      </c>
      <c r="D50" s="163" t="s">
        <v>140</v>
      </c>
      <c r="E50" s="164">
        <v>2</v>
      </c>
      <c r="F50" s="165">
        <v>0</v>
      </c>
      <c r="G50" s="166">
        <f t="shared" si="7"/>
        <v>0</v>
      </c>
      <c r="H50" s="147">
        <v>64.069999999999993</v>
      </c>
      <c r="I50" s="147">
        <f t="shared" si="8"/>
        <v>128.13999999999999</v>
      </c>
      <c r="J50" s="147">
        <v>317.93</v>
      </c>
      <c r="K50" s="147">
        <f t="shared" si="9"/>
        <v>635.86</v>
      </c>
      <c r="L50" s="147">
        <v>21</v>
      </c>
      <c r="M50" s="147">
        <f t="shared" si="10"/>
        <v>0</v>
      </c>
      <c r="N50" s="147">
        <v>2.5000000000000001E-4</v>
      </c>
      <c r="O50" s="147">
        <f t="shared" si="11"/>
        <v>0</v>
      </c>
      <c r="P50" s="147">
        <v>0</v>
      </c>
      <c r="Q50" s="147">
        <f t="shared" si="12"/>
        <v>0</v>
      </c>
      <c r="R50" s="147"/>
      <c r="S50" s="147" t="s">
        <v>120</v>
      </c>
      <c r="T50" s="147" t="s">
        <v>120</v>
      </c>
      <c r="U50" s="147">
        <v>0.57599999999999996</v>
      </c>
      <c r="V50" s="147">
        <f t="shared" si="13"/>
        <v>1.1499999999999999</v>
      </c>
      <c r="W50" s="147"/>
      <c r="X50" s="147" t="s">
        <v>111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112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61">
        <v>40</v>
      </c>
      <c r="B51" s="162" t="s">
        <v>194</v>
      </c>
      <c r="C51" s="168" t="s">
        <v>195</v>
      </c>
      <c r="D51" s="163" t="s">
        <v>196</v>
      </c>
      <c r="E51" s="164">
        <v>3</v>
      </c>
      <c r="F51" s="165">
        <v>0</v>
      </c>
      <c r="G51" s="166">
        <f t="shared" si="7"/>
        <v>0</v>
      </c>
      <c r="H51" s="147">
        <v>5505.04</v>
      </c>
      <c r="I51" s="147">
        <f t="shared" si="8"/>
        <v>16515.12</v>
      </c>
      <c r="J51" s="147">
        <v>604.96</v>
      </c>
      <c r="K51" s="147">
        <f t="shared" si="9"/>
        <v>1814.88</v>
      </c>
      <c r="L51" s="147">
        <v>21</v>
      </c>
      <c r="M51" s="147">
        <f t="shared" si="10"/>
        <v>0</v>
      </c>
      <c r="N51" s="147">
        <v>1.9369999999999998E-2</v>
      </c>
      <c r="O51" s="147">
        <f t="shared" si="11"/>
        <v>0.06</v>
      </c>
      <c r="P51" s="147">
        <v>0</v>
      </c>
      <c r="Q51" s="147">
        <f t="shared" si="12"/>
        <v>0</v>
      </c>
      <c r="R51" s="147"/>
      <c r="S51" s="147" t="s">
        <v>120</v>
      </c>
      <c r="T51" s="147" t="s">
        <v>120</v>
      </c>
      <c r="U51" s="147">
        <v>1.0960000000000001</v>
      </c>
      <c r="V51" s="147">
        <f t="shared" si="13"/>
        <v>3.29</v>
      </c>
      <c r="W51" s="147"/>
      <c r="X51" s="147" t="s">
        <v>111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112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61">
        <v>41</v>
      </c>
      <c r="B52" s="162" t="s">
        <v>197</v>
      </c>
      <c r="C52" s="168" t="s">
        <v>198</v>
      </c>
      <c r="D52" s="163" t="s">
        <v>196</v>
      </c>
      <c r="E52" s="164">
        <v>2</v>
      </c>
      <c r="F52" s="165">
        <v>0</v>
      </c>
      <c r="G52" s="166">
        <f t="shared" si="7"/>
        <v>0</v>
      </c>
      <c r="H52" s="147">
        <v>9033.23</v>
      </c>
      <c r="I52" s="147">
        <f t="shared" si="8"/>
        <v>18066.46</v>
      </c>
      <c r="J52" s="147">
        <v>496.77</v>
      </c>
      <c r="K52" s="147">
        <f t="shared" si="9"/>
        <v>993.54</v>
      </c>
      <c r="L52" s="147">
        <v>21</v>
      </c>
      <c r="M52" s="147">
        <f t="shared" si="10"/>
        <v>0</v>
      </c>
      <c r="N52" s="147">
        <v>2.8250000000000001E-2</v>
      </c>
      <c r="O52" s="147">
        <f t="shared" si="11"/>
        <v>0.06</v>
      </c>
      <c r="P52" s="147">
        <v>0</v>
      </c>
      <c r="Q52" s="147">
        <f t="shared" si="12"/>
        <v>0</v>
      </c>
      <c r="R52" s="147"/>
      <c r="S52" s="147" t="s">
        <v>120</v>
      </c>
      <c r="T52" s="147" t="s">
        <v>120</v>
      </c>
      <c r="U52" s="147">
        <v>0.9</v>
      </c>
      <c r="V52" s="147">
        <f t="shared" si="13"/>
        <v>1.8</v>
      </c>
      <c r="W52" s="147"/>
      <c r="X52" s="147" t="s">
        <v>111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112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61">
        <v>42</v>
      </c>
      <c r="B53" s="162" t="s">
        <v>199</v>
      </c>
      <c r="C53" s="168" t="s">
        <v>200</v>
      </c>
      <c r="D53" s="163" t="s">
        <v>140</v>
      </c>
      <c r="E53" s="164">
        <v>1</v>
      </c>
      <c r="F53" s="165">
        <v>0</v>
      </c>
      <c r="G53" s="166">
        <f t="shared" si="7"/>
        <v>0</v>
      </c>
      <c r="H53" s="147">
        <v>601.45000000000005</v>
      </c>
      <c r="I53" s="147">
        <f t="shared" si="8"/>
        <v>601.45000000000005</v>
      </c>
      <c r="J53" s="147">
        <v>536.54999999999995</v>
      </c>
      <c r="K53" s="147">
        <f t="shared" si="9"/>
        <v>536.54999999999995</v>
      </c>
      <c r="L53" s="147">
        <v>21</v>
      </c>
      <c r="M53" s="147">
        <f t="shared" si="10"/>
        <v>0</v>
      </c>
      <c r="N53" s="147">
        <v>5.0000000000000001E-3</v>
      </c>
      <c r="O53" s="147">
        <f t="shared" si="11"/>
        <v>0.01</v>
      </c>
      <c r="P53" s="147">
        <v>0</v>
      </c>
      <c r="Q53" s="147">
        <f t="shared" si="12"/>
        <v>0</v>
      </c>
      <c r="R53" s="147"/>
      <c r="S53" s="147" t="s">
        <v>120</v>
      </c>
      <c r="T53" s="147" t="s">
        <v>120</v>
      </c>
      <c r="U53" s="147">
        <v>0.97199999999999998</v>
      </c>
      <c r="V53" s="147">
        <f t="shared" si="13"/>
        <v>0.97</v>
      </c>
      <c r="W53" s="147"/>
      <c r="X53" s="147" t="s">
        <v>111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112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ht="22.5" outlineLevel="1" x14ac:dyDescent="0.2">
      <c r="A54" s="161">
        <v>43</v>
      </c>
      <c r="B54" s="162" t="s">
        <v>201</v>
      </c>
      <c r="C54" s="168" t="s">
        <v>202</v>
      </c>
      <c r="D54" s="163" t="s">
        <v>140</v>
      </c>
      <c r="E54" s="164">
        <v>1</v>
      </c>
      <c r="F54" s="165">
        <v>0</v>
      </c>
      <c r="G54" s="166">
        <f t="shared" si="7"/>
        <v>0</v>
      </c>
      <c r="H54" s="147">
        <v>0</v>
      </c>
      <c r="I54" s="147">
        <f t="shared" si="8"/>
        <v>0</v>
      </c>
      <c r="J54" s="147">
        <v>34400</v>
      </c>
      <c r="K54" s="147">
        <f t="shared" si="9"/>
        <v>34400</v>
      </c>
      <c r="L54" s="147">
        <v>21</v>
      </c>
      <c r="M54" s="147">
        <f t="shared" si="10"/>
        <v>0</v>
      </c>
      <c r="N54" s="147">
        <v>4.2399999999999998E-3</v>
      </c>
      <c r="O54" s="147">
        <f t="shared" si="11"/>
        <v>0</v>
      </c>
      <c r="P54" s="147">
        <v>0</v>
      </c>
      <c r="Q54" s="147">
        <f t="shared" si="12"/>
        <v>0</v>
      </c>
      <c r="R54" s="147"/>
      <c r="S54" s="147" t="s">
        <v>110</v>
      </c>
      <c r="T54" s="147">
        <v>2021</v>
      </c>
      <c r="U54" s="147">
        <v>1.4279999999999999</v>
      </c>
      <c r="V54" s="147">
        <f t="shared" si="13"/>
        <v>1.43</v>
      </c>
      <c r="W54" s="147"/>
      <c r="X54" s="147" t="s">
        <v>111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112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22.5" outlineLevel="1" x14ac:dyDescent="0.2">
      <c r="A55" s="161">
        <v>44</v>
      </c>
      <c r="B55" s="162" t="s">
        <v>203</v>
      </c>
      <c r="C55" s="168" t="s">
        <v>204</v>
      </c>
      <c r="D55" s="163" t="s">
        <v>140</v>
      </c>
      <c r="E55" s="164">
        <v>1</v>
      </c>
      <c r="F55" s="165">
        <v>0</v>
      </c>
      <c r="G55" s="166">
        <f t="shared" si="7"/>
        <v>0</v>
      </c>
      <c r="H55" s="147">
        <v>3800</v>
      </c>
      <c r="I55" s="147">
        <f t="shared" si="8"/>
        <v>3800</v>
      </c>
      <c r="J55" s="147">
        <v>1375</v>
      </c>
      <c r="K55" s="147">
        <f t="shared" si="9"/>
        <v>1375</v>
      </c>
      <c r="L55" s="147">
        <v>21</v>
      </c>
      <c r="M55" s="147">
        <f t="shared" si="10"/>
        <v>0</v>
      </c>
      <c r="N55" s="147">
        <v>4.2399999999999998E-3</v>
      </c>
      <c r="O55" s="147">
        <f t="shared" si="11"/>
        <v>0</v>
      </c>
      <c r="P55" s="147">
        <v>0</v>
      </c>
      <c r="Q55" s="147">
        <f t="shared" si="12"/>
        <v>0</v>
      </c>
      <c r="R55" s="147"/>
      <c r="S55" s="147" t="s">
        <v>110</v>
      </c>
      <c r="T55" s="147">
        <v>2021</v>
      </c>
      <c r="U55" s="147">
        <v>1.4279999999999999</v>
      </c>
      <c r="V55" s="147">
        <f t="shared" si="13"/>
        <v>1.43</v>
      </c>
      <c r="W55" s="147"/>
      <c r="X55" s="147" t="s">
        <v>111</v>
      </c>
      <c r="Y55" s="144"/>
      <c r="Z55" s="144"/>
      <c r="AA55" s="144"/>
      <c r="AB55" s="144"/>
      <c r="AC55" s="144"/>
      <c r="AD55" s="144"/>
      <c r="AE55" s="144"/>
      <c r="AF55" s="144"/>
      <c r="AG55" s="144" t="s">
        <v>112</v>
      </c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</row>
    <row r="56" spans="1:60" ht="22.5" outlineLevel="1" x14ac:dyDescent="0.2">
      <c r="A56" s="161">
        <v>45</v>
      </c>
      <c r="B56" s="162" t="s">
        <v>205</v>
      </c>
      <c r="C56" s="168" t="s">
        <v>206</v>
      </c>
      <c r="D56" s="163" t="s">
        <v>140</v>
      </c>
      <c r="E56" s="164">
        <v>1</v>
      </c>
      <c r="F56" s="165">
        <v>0</v>
      </c>
      <c r="G56" s="166">
        <f t="shared" si="7"/>
        <v>0</v>
      </c>
      <c r="H56" s="147">
        <v>25000</v>
      </c>
      <c r="I56" s="147">
        <f t="shared" si="8"/>
        <v>25000</v>
      </c>
      <c r="J56" s="147">
        <v>1140</v>
      </c>
      <c r="K56" s="147">
        <f t="shared" si="9"/>
        <v>1140</v>
      </c>
      <c r="L56" s="147">
        <v>21</v>
      </c>
      <c r="M56" s="147">
        <f t="shared" si="10"/>
        <v>0</v>
      </c>
      <c r="N56" s="147">
        <v>5.0000000000000001E-3</v>
      </c>
      <c r="O56" s="147">
        <f t="shared" si="11"/>
        <v>0.01</v>
      </c>
      <c r="P56" s="147">
        <v>0</v>
      </c>
      <c r="Q56" s="147">
        <f t="shared" si="12"/>
        <v>0</v>
      </c>
      <c r="R56" s="147"/>
      <c r="S56" s="147" t="s">
        <v>110</v>
      </c>
      <c r="T56" s="147">
        <v>2021</v>
      </c>
      <c r="U56" s="147">
        <v>0.97199999999999998</v>
      </c>
      <c r="V56" s="147">
        <f t="shared" si="13"/>
        <v>0.97</v>
      </c>
      <c r="W56" s="147"/>
      <c r="X56" s="147" t="s">
        <v>111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112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outlineLevel="1" x14ac:dyDescent="0.2">
      <c r="A57" s="161">
        <v>46</v>
      </c>
      <c r="B57" s="162" t="s">
        <v>207</v>
      </c>
      <c r="C57" s="168" t="s">
        <v>208</v>
      </c>
      <c r="D57" s="163" t="s">
        <v>123</v>
      </c>
      <c r="E57" s="164">
        <v>2</v>
      </c>
      <c r="F57" s="165">
        <v>0</v>
      </c>
      <c r="G57" s="166">
        <f t="shared" si="7"/>
        <v>0</v>
      </c>
      <c r="H57" s="147">
        <v>1700</v>
      </c>
      <c r="I57" s="147">
        <f t="shared" si="8"/>
        <v>3400</v>
      </c>
      <c r="J57" s="147">
        <v>300</v>
      </c>
      <c r="K57" s="147">
        <f t="shared" si="9"/>
        <v>600</v>
      </c>
      <c r="L57" s="147">
        <v>21</v>
      </c>
      <c r="M57" s="147">
        <f t="shared" si="10"/>
        <v>0</v>
      </c>
      <c r="N57" s="147">
        <v>0</v>
      </c>
      <c r="O57" s="147">
        <f t="shared" si="11"/>
        <v>0</v>
      </c>
      <c r="P57" s="147">
        <v>0</v>
      </c>
      <c r="Q57" s="147">
        <f t="shared" si="12"/>
        <v>0</v>
      </c>
      <c r="R57" s="147"/>
      <c r="S57" s="147" t="s">
        <v>110</v>
      </c>
      <c r="T57" s="147">
        <v>2021</v>
      </c>
      <c r="U57" s="147">
        <v>0</v>
      </c>
      <c r="V57" s="147">
        <f t="shared" si="13"/>
        <v>0</v>
      </c>
      <c r="W57" s="147"/>
      <c r="X57" s="147" t="s">
        <v>111</v>
      </c>
      <c r="Y57" s="144"/>
      <c r="Z57" s="144"/>
      <c r="AA57" s="144"/>
      <c r="AB57" s="144"/>
      <c r="AC57" s="144"/>
      <c r="AD57" s="144"/>
      <c r="AE57" s="144"/>
      <c r="AF57" s="144"/>
      <c r="AG57" s="144" t="s">
        <v>112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</row>
    <row r="58" spans="1:60" ht="22.5" outlineLevel="1" x14ac:dyDescent="0.2">
      <c r="A58" s="161">
        <v>47</v>
      </c>
      <c r="B58" s="162" t="s">
        <v>209</v>
      </c>
      <c r="C58" s="168" t="s">
        <v>210</v>
      </c>
      <c r="D58" s="163" t="s">
        <v>123</v>
      </c>
      <c r="E58" s="164">
        <v>2</v>
      </c>
      <c r="F58" s="165">
        <v>0</v>
      </c>
      <c r="G58" s="166">
        <f t="shared" si="7"/>
        <v>0</v>
      </c>
      <c r="H58" s="147">
        <v>1700</v>
      </c>
      <c r="I58" s="147">
        <f t="shared" si="8"/>
        <v>3400</v>
      </c>
      <c r="J58" s="147">
        <v>300</v>
      </c>
      <c r="K58" s="147">
        <f t="shared" si="9"/>
        <v>600</v>
      </c>
      <c r="L58" s="147">
        <v>21</v>
      </c>
      <c r="M58" s="147">
        <f t="shared" si="10"/>
        <v>0</v>
      </c>
      <c r="N58" s="147">
        <v>0</v>
      </c>
      <c r="O58" s="147">
        <f t="shared" si="11"/>
        <v>0</v>
      </c>
      <c r="P58" s="147">
        <v>0</v>
      </c>
      <c r="Q58" s="147">
        <f t="shared" si="12"/>
        <v>0</v>
      </c>
      <c r="R58" s="147"/>
      <c r="S58" s="147" t="s">
        <v>110</v>
      </c>
      <c r="T58" s="147">
        <v>2021</v>
      </c>
      <c r="U58" s="147">
        <v>0</v>
      </c>
      <c r="V58" s="147">
        <f t="shared" si="13"/>
        <v>0</v>
      </c>
      <c r="W58" s="147"/>
      <c r="X58" s="147" t="s">
        <v>111</v>
      </c>
      <c r="Y58" s="144"/>
      <c r="Z58" s="144"/>
      <c r="AA58" s="144"/>
      <c r="AB58" s="144"/>
      <c r="AC58" s="144"/>
      <c r="AD58" s="144"/>
      <c r="AE58" s="144"/>
      <c r="AF58" s="144"/>
      <c r="AG58" s="144" t="s">
        <v>112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61">
        <v>48</v>
      </c>
      <c r="B59" s="162" t="s">
        <v>211</v>
      </c>
      <c r="C59" s="168" t="s">
        <v>212</v>
      </c>
      <c r="D59" s="163" t="s">
        <v>140</v>
      </c>
      <c r="E59" s="164">
        <v>4</v>
      </c>
      <c r="F59" s="165">
        <v>0</v>
      </c>
      <c r="G59" s="166">
        <f t="shared" si="7"/>
        <v>0</v>
      </c>
      <c r="H59" s="147">
        <v>323.37</v>
      </c>
      <c r="I59" s="147">
        <f t="shared" si="8"/>
        <v>1293.48</v>
      </c>
      <c r="J59" s="147">
        <v>91.63</v>
      </c>
      <c r="K59" s="147">
        <f t="shared" si="9"/>
        <v>366.52</v>
      </c>
      <c r="L59" s="147">
        <v>21</v>
      </c>
      <c r="M59" s="147">
        <f t="shared" si="10"/>
        <v>0</v>
      </c>
      <c r="N59" s="147">
        <v>2.3000000000000001E-4</v>
      </c>
      <c r="O59" s="147">
        <f t="shared" si="11"/>
        <v>0</v>
      </c>
      <c r="P59" s="147">
        <v>0</v>
      </c>
      <c r="Q59" s="147">
        <f t="shared" si="12"/>
        <v>0</v>
      </c>
      <c r="R59" s="147"/>
      <c r="S59" s="147" t="s">
        <v>120</v>
      </c>
      <c r="T59" s="147" t="s">
        <v>120</v>
      </c>
      <c r="U59" s="147">
        <v>0.16600000000000001</v>
      </c>
      <c r="V59" s="147">
        <f t="shared" si="13"/>
        <v>0.66</v>
      </c>
      <c r="W59" s="147"/>
      <c r="X59" s="147" t="s">
        <v>111</v>
      </c>
      <c r="Y59" s="144"/>
      <c r="Z59" s="144"/>
      <c r="AA59" s="144"/>
      <c r="AB59" s="144"/>
      <c r="AC59" s="144"/>
      <c r="AD59" s="144"/>
      <c r="AE59" s="144"/>
      <c r="AF59" s="144"/>
      <c r="AG59" s="144" t="s">
        <v>112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61">
        <v>49</v>
      </c>
      <c r="B60" s="162" t="s">
        <v>213</v>
      </c>
      <c r="C60" s="168" t="s">
        <v>214</v>
      </c>
      <c r="D60" s="163" t="s">
        <v>140</v>
      </c>
      <c r="E60" s="164">
        <v>4</v>
      </c>
      <c r="F60" s="165">
        <v>0</v>
      </c>
      <c r="G60" s="166">
        <f t="shared" si="7"/>
        <v>0</v>
      </c>
      <c r="H60" s="147">
        <v>1643.26</v>
      </c>
      <c r="I60" s="147">
        <f t="shared" si="8"/>
        <v>6573.04</v>
      </c>
      <c r="J60" s="147">
        <v>193.74</v>
      </c>
      <c r="K60" s="147">
        <f t="shared" si="9"/>
        <v>774.96</v>
      </c>
      <c r="L60" s="147">
        <v>21</v>
      </c>
      <c r="M60" s="147">
        <f t="shared" si="10"/>
        <v>0</v>
      </c>
      <c r="N60" s="147">
        <v>1.3600000000000001E-3</v>
      </c>
      <c r="O60" s="147">
        <f t="shared" si="11"/>
        <v>0.01</v>
      </c>
      <c r="P60" s="147">
        <v>0</v>
      </c>
      <c r="Q60" s="147">
        <f t="shared" si="12"/>
        <v>0</v>
      </c>
      <c r="R60" s="147"/>
      <c r="S60" s="147" t="s">
        <v>120</v>
      </c>
      <c r="T60" s="147" t="s">
        <v>120</v>
      </c>
      <c r="U60" s="147">
        <v>0.35099999999999998</v>
      </c>
      <c r="V60" s="147">
        <f t="shared" si="13"/>
        <v>1.4</v>
      </c>
      <c r="W60" s="147"/>
      <c r="X60" s="147" t="s">
        <v>111</v>
      </c>
      <c r="Y60" s="144"/>
      <c r="Z60" s="144"/>
      <c r="AA60" s="144"/>
      <c r="AB60" s="144"/>
      <c r="AC60" s="144"/>
      <c r="AD60" s="144"/>
      <c r="AE60" s="144"/>
      <c r="AF60" s="144"/>
      <c r="AG60" s="144" t="s">
        <v>112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61">
        <v>50</v>
      </c>
      <c r="B61" s="162" t="s">
        <v>215</v>
      </c>
      <c r="C61" s="168" t="s">
        <v>216</v>
      </c>
      <c r="D61" s="163" t="s">
        <v>140</v>
      </c>
      <c r="E61" s="164">
        <v>3</v>
      </c>
      <c r="F61" s="165">
        <v>0</v>
      </c>
      <c r="G61" s="166">
        <f t="shared" si="7"/>
        <v>0</v>
      </c>
      <c r="H61" s="147">
        <v>2590.9699999999998</v>
      </c>
      <c r="I61" s="147">
        <f t="shared" si="8"/>
        <v>7772.91</v>
      </c>
      <c r="J61" s="147">
        <v>234.03</v>
      </c>
      <c r="K61" s="147">
        <f t="shared" si="9"/>
        <v>702.09</v>
      </c>
      <c r="L61" s="147">
        <v>21</v>
      </c>
      <c r="M61" s="147">
        <f t="shared" si="10"/>
        <v>0</v>
      </c>
      <c r="N61" s="147">
        <v>2.16E-3</v>
      </c>
      <c r="O61" s="147">
        <f t="shared" si="11"/>
        <v>0.01</v>
      </c>
      <c r="P61" s="147">
        <v>0</v>
      </c>
      <c r="Q61" s="147">
        <f t="shared" si="12"/>
        <v>0</v>
      </c>
      <c r="R61" s="147"/>
      <c r="S61" s="147" t="s">
        <v>120</v>
      </c>
      <c r="T61" s="147" t="s">
        <v>120</v>
      </c>
      <c r="U61" s="147">
        <v>0.42399999999999999</v>
      </c>
      <c r="V61" s="147">
        <f t="shared" si="13"/>
        <v>1.27</v>
      </c>
      <c r="W61" s="147"/>
      <c r="X61" s="147" t="s">
        <v>111</v>
      </c>
      <c r="Y61" s="144"/>
      <c r="Z61" s="144"/>
      <c r="AA61" s="144"/>
      <c r="AB61" s="144"/>
      <c r="AC61" s="144"/>
      <c r="AD61" s="144"/>
      <c r="AE61" s="144"/>
      <c r="AF61" s="144"/>
      <c r="AG61" s="144" t="s">
        <v>112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61">
        <v>51</v>
      </c>
      <c r="B62" s="162" t="s">
        <v>217</v>
      </c>
      <c r="C62" s="168" t="s">
        <v>218</v>
      </c>
      <c r="D62" s="163" t="s">
        <v>123</v>
      </c>
      <c r="E62" s="164">
        <v>1</v>
      </c>
      <c r="F62" s="165">
        <v>0</v>
      </c>
      <c r="G62" s="166">
        <f t="shared" si="7"/>
        <v>0</v>
      </c>
      <c r="H62" s="147">
        <v>20000</v>
      </c>
      <c r="I62" s="147">
        <f t="shared" si="8"/>
        <v>20000</v>
      </c>
      <c r="J62" s="147">
        <v>5000</v>
      </c>
      <c r="K62" s="147">
        <f t="shared" si="9"/>
        <v>5000</v>
      </c>
      <c r="L62" s="147">
        <v>21</v>
      </c>
      <c r="M62" s="147">
        <f t="shared" si="10"/>
        <v>0</v>
      </c>
      <c r="N62" s="147">
        <v>0</v>
      </c>
      <c r="O62" s="147">
        <f t="shared" si="11"/>
        <v>0</v>
      </c>
      <c r="P62" s="147">
        <v>0</v>
      </c>
      <c r="Q62" s="147">
        <f t="shared" si="12"/>
        <v>0</v>
      </c>
      <c r="R62" s="147"/>
      <c r="S62" s="147" t="s">
        <v>110</v>
      </c>
      <c r="T62" s="147">
        <v>2021</v>
      </c>
      <c r="U62" s="147">
        <v>0</v>
      </c>
      <c r="V62" s="147">
        <f t="shared" si="13"/>
        <v>0</v>
      </c>
      <c r="W62" s="147"/>
      <c r="X62" s="147" t="s">
        <v>111</v>
      </c>
      <c r="Y62" s="144"/>
      <c r="Z62" s="144"/>
      <c r="AA62" s="144"/>
      <c r="AB62" s="144"/>
      <c r="AC62" s="144"/>
      <c r="AD62" s="144"/>
      <c r="AE62" s="144"/>
      <c r="AF62" s="144"/>
      <c r="AG62" s="144" t="s">
        <v>112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61">
        <v>52</v>
      </c>
      <c r="B63" s="162" t="s">
        <v>219</v>
      </c>
      <c r="C63" s="168" t="s">
        <v>220</v>
      </c>
      <c r="D63" s="163" t="s">
        <v>140</v>
      </c>
      <c r="E63" s="164">
        <v>4</v>
      </c>
      <c r="F63" s="165">
        <v>0</v>
      </c>
      <c r="G63" s="166">
        <f t="shared" si="7"/>
        <v>0</v>
      </c>
      <c r="H63" s="147">
        <v>658.82</v>
      </c>
      <c r="I63" s="147">
        <f t="shared" si="8"/>
        <v>2635.28</v>
      </c>
      <c r="J63" s="147">
        <v>83.18</v>
      </c>
      <c r="K63" s="147">
        <f t="shared" si="9"/>
        <v>332.72</v>
      </c>
      <c r="L63" s="147">
        <v>21</v>
      </c>
      <c r="M63" s="147">
        <f t="shared" si="10"/>
        <v>0</v>
      </c>
      <c r="N63" s="147">
        <v>1.5E-3</v>
      </c>
      <c r="O63" s="147">
        <f t="shared" si="11"/>
        <v>0.01</v>
      </c>
      <c r="P63" s="147">
        <v>0</v>
      </c>
      <c r="Q63" s="147">
        <f t="shared" si="12"/>
        <v>0</v>
      </c>
      <c r="R63" s="147"/>
      <c r="S63" s="147" t="s">
        <v>120</v>
      </c>
      <c r="T63" s="147" t="s">
        <v>120</v>
      </c>
      <c r="U63" s="147">
        <v>0.16500000000000001</v>
      </c>
      <c r="V63" s="147">
        <f t="shared" si="13"/>
        <v>0.66</v>
      </c>
      <c r="W63" s="147"/>
      <c r="X63" s="147" t="s">
        <v>111</v>
      </c>
      <c r="Y63" s="144"/>
      <c r="Z63" s="144"/>
      <c r="AA63" s="144"/>
      <c r="AB63" s="144"/>
      <c r="AC63" s="144"/>
      <c r="AD63" s="144"/>
      <c r="AE63" s="144"/>
      <c r="AF63" s="144"/>
      <c r="AG63" s="144" t="s">
        <v>112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outlineLevel="1" x14ac:dyDescent="0.2">
      <c r="A64" s="161">
        <v>53</v>
      </c>
      <c r="B64" s="162" t="s">
        <v>165</v>
      </c>
      <c r="C64" s="168" t="s">
        <v>166</v>
      </c>
      <c r="D64" s="163" t="s">
        <v>167</v>
      </c>
      <c r="E64" s="164">
        <v>100</v>
      </c>
      <c r="F64" s="165">
        <v>0</v>
      </c>
      <c r="G64" s="166">
        <f t="shared" si="7"/>
        <v>0</v>
      </c>
      <c r="H64" s="147">
        <v>16.489999999999998</v>
      </c>
      <c r="I64" s="147">
        <f t="shared" si="8"/>
        <v>1649</v>
      </c>
      <c r="J64" s="147">
        <v>203.51</v>
      </c>
      <c r="K64" s="147">
        <f t="shared" si="9"/>
        <v>20351</v>
      </c>
      <c r="L64" s="147">
        <v>21</v>
      </c>
      <c r="M64" s="147">
        <f t="shared" si="10"/>
        <v>0</v>
      </c>
      <c r="N64" s="147">
        <v>6.0000000000000002E-5</v>
      </c>
      <c r="O64" s="147">
        <f t="shared" si="11"/>
        <v>0.01</v>
      </c>
      <c r="P64" s="147">
        <v>0</v>
      </c>
      <c r="Q64" s="147">
        <f t="shared" si="12"/>
        <v>0</v>
      </c>
      <c r="R64" s="147"/>
      <c r="S64" s="147" t="s">
        <v>120</v>
      </c>
      <c r="T64" s="147" t="s">
        <v>120</v>
      </c>
      <c r="U64" s="147">
        <v>0.42599999999999999</v>
      </c>
      <c r="V64" s="147">
        <f t="shared" si="13"/>
        <v>42.6</v>
      </c>
      <c r="W64" s="147"/>
      <c r="X64" s="147" t="s">
        <v>111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112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ht="22.5" outlineLevel="1" x14ac:dyDescent="0.2">
      <c r="A65" s="161">
        <v>54</v>
      </c>
      <c r="B65" s="162" t="s">
        <v>221</v>
      </c>
      <c r="C65" s="168" t="s">
        <v>222</v>
      </c>
      <c r="D65" s="163" t="s">
        <v>223</v>
      </c>
      <c r="E65" s="164">
        <v>5</v>
      </c>
      <c r="F65" s="165">
        <v>0</v>
      </c>
      <c r="G65" s="166">
        <f t="shared" si="7"/>
        <v>0</v>
      </c>
      <c r="H65" s="147">
        <v>0</v>
      </c>
      <c r="I65" s="147">
        <f t="shared" si="8"/>
        <v>0</v>
      </c>
      <c r="J65" s="147">
        <v>491</v>
      </c>
      <c r="K65" s="147">
        <f t="shared" si="9"/>
        <v>2455</v>
      </c>
      <c r="L65" s="147">
        <v>21</v>
      </c>
      <c r="M65" s="147">
        <f t="shared" si="10"/>
        <v>0</v>
      </c>
      <c r="N65" s="147">
        <v>0</v>
      </c>
      <c r="O65" s="147">
        <f t="shared" si="11"/>
        <v>0</v>
      </c>
      <c r="P65" s="147">
        <v>0</v>
      </c>
      <c r="Q65" s="147">
        <f t="shared" si="12"/>
        <v>0</v>
      </c>
      <c r="R65" s="147" t="s">
        <v>224</v>
      </c>
      <c r="S65" s="147" t="s">
        <v>120</v>
      </c>
      <c r="T65" s="147" t="s">
        <v>120</v>
      </c>
      <c r="U65" s="147">
        <v>1</v>
      </c>
      <c r="V65" s="147">
        <f t="shared" si="13"/>
        <v>5</v>
      </c>
      <c r="W65" s="147"/>
      <c r="X65" s="147" t="s">
        <v>225</v>
      </c>
      <c r="Y65" s="144"/>
      <c r="Z65" s="144"/>
      <c r="AA65" s="144"/>
      <c r="AB65" s="144"/>
      <c r="AC65" s="144"/>
      <c r="AD65" s="144"/>
      <c r="AE65" s="144"/>
      <c r="AF65" s="144"/>
      <c r="AG65" s="144" t="s">
        <v>226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61">
        <v>55</v>
      </c>
      <c r="B66" s="162" t="s">
        <v>227</v>
      </c>
      <c r="C66" s="168" t="s">
        <v>228</v>
      </c>
      <c r="D66" s="163" t="s">
        <v>223</v>
      </c>
      <c r="E66" s="164">
        <v>6</v>
      </c>
      <c r="F66" s="165">
        <v>0</v>
      </c>
      <c r="G66" s="166">
        <f t="shared" si="7"/>
        <v>0</v>
      </c>
      <c r="H66" s="147">
        <v>0</v>
      </c>
      <c r="I66" s="147">
        <f t="shared" si="8"/>
        <v>0</v>
      </c>
      <c r="J66" s="147">
        <v>695</v>
      </c>
      <c r="K66" s="147">
        <f t="shared" si="9"/>
        <v>4170</v>
      </c>
      <c r="L66" s="147">
        <v>21</v>
      </c>
      <c r="M66" s="147">
        <f t="shared" si="10"/>
        <v>0</v>
      </c>
      <c r="N66" s="147">
        <v>0</v>
      </c>
      <c r="O66" s="147">
        <f t="shared" si="11"/>
        <v>0</v>
      </c>
      <c r="P66" s="147">
        <v>0</v>
      </c>
      <c r="Q66" s="147">
        <f t="shared" si="12"/>
        <v>0</v>
      </c>
      <c r="R66" s="147" t="s">
        <v>224</v>
      </c>
      <c r="S66" s="147" t="s">
        <v>120</v>
      </c>
      <c r="T66" s="147" t="s">
        <v>120</v>
      </c>
      <c r="U66" s="147">
        <v>1</v>
      </c>
      <c r="V66" s="147">
        <f t="shared" si="13"/>
        <v>6</v>
      </c>
      <c r="W66" s="147"/>
      <c r="X66" s="147" t="s">
        <v>225</v>
      </c>
      <c r="Y66" s="144"/>
      <c r="Z66" s="144"/>
      <c r="AA66" s="144"/>
      <c r="AB66" s="144"/>
      <c r="AC66" s="144"/>
      <c r="AD66" s="144"/>
      <c r="AE66" s="144"/>
      <c r="AF66" s="144"/>
      <c r="AG66" s="144" t="s">
        <v>226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ht="22.5" outlineLevel="1" x14ac:dyDescent="0.2">
      <c r="A67" s="161">
        <v>56</v>
      </c>
      <c r="B67" s="162" t="s">
        <v>229</v>
      </c>
      <c r="C67" s="168" t="s">
        <v>230</v>
      </c>
      <c r="D67" s="163" t="s">
        <v>231</v>
      </c>
      <c r="E67" s="164">
        <v>5</v>
      </c>
      <c r="F67" s="165">
        <v>0</v>
      </c>
      <c r="G67" s="166">
        <f t="shared" si="7"/>
        <v>0</v>
      </c>
      <c r="H67" s="147">
        <v>0</v>
      </c>
      <c r="I67" s="147">
        <f t="shared" si="8"/>
        <v>0</v>
      </c>
      <c r="J67" s="147">
        <v>8000</v>
      </c>
      <c r="K67" s="147">
        <f t="shared" si="9"/>
        <v>40000</v>
      </c>
      <c r="L67" s="147">
        <v>21</v>
      </c>
      <c r="M67" s="147">
        <f t="shared" si="10"/>
        <v>0</v>
      </c>
      <c r="N67" s="147">
        <v>0</v>
      </c>
      <c r="O67" s="147">
        <f t="shared" si="11"/>
        <v>0</v>
      </c>
      <c r="P67" s="147">
        <v>0</v>
      </c>
      <c r="Q67" s="147">
        <f t="shared" si="12"/>
        <v>0</v>
      </c>
      <c r="R67" s="147"/>
      <c r="S67" s="147" t="s">
        <v>110</v>
      </c>
      <c r="T67" s="147">
        <v>2021</v>
      </c>
      <c r="U67" s="147">
        <v>1</v>
      </c>
      <c r="V67" s="147">
        <f t="shared" si="13"/>
        <v>5</v>
      </c>
      <c r="W67" s="147"/>
      <c r="X67" s="147" t="s">
        <v>225</v>
      </c>
      <c r="Y67" s="144"/>
      <c r="Z67" s="144"/>
      <c r="AA67" s="144"/>
      <c r="AB67" s="144"/>
      <c r="AC67" s="144"/>
      <c r="AD67" s="144"/>
      <c r="AE67" s="144"/>
      <c r="AF67" s="144"/>
      <c r="AG67" s="144" t="s">
        <v>226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ht="22.5" outlineLevel="1" x14ac:dyDescent="0.2">
      <c r="A68" s="161">
        <v>57</v>
      </c>
      <c r="B68" s="162" t="s">
        <v>232</v>
      </c>
      <c r="C68" s="168" t="s">
        <v>233</v>
      </c>
      <c r="D68" s="163" t="s">
        <v>231</v>
      </c>
      <c r="E68" s="164">
        <v>1</v>
      </c>
      <c r="F68" s="165">
        <v>0</v>
      </c>
      <c r="G68" s="166">
        <f t="shared" si="7"/>
        <v>0</v>
      </c>
      <c r="H68" s="147">
        <v>0</v>
      </c>
      <c r="I68" s="147">
        <f t="shared" si="8"/>
        <v>0</v>
      </c>
      <c r="J68" s="147">
        <v>12000</v>
      </c>
      <c r="K68" s="147">
        <f t="shared" si="9"/>
        <v>12000</v>
      </c>
      <c r="L68" s="147">
        <v>21</v>
      </c>
      <c r="M68" s="147">
        <f t="shared" si="10"/>
        <v>0</v>
      </c>
      <c r="N68" s="147">
        <v>0</v>
      </c>
      <c r="O68" s="147">
        <f t="shared" si="11"/>
        <v>0</v>
      </c>
      <c r="P68" s="147">
        <v>0</v>
      </c>
      <c r="Q68" s="147">
        <f t="shared" si="12"/>
        <v>0</v>
      </c>
      <c r="R68" s="147"/>
      <c r="S68" s="147" t="s">
        <v>110</v>
      </c>
      <c r="T68" s="147">
        <v>2021</v>
      </c>
      <c r="U68" s="147">
        <v>1</v>
      </c>
      <c r="V68" s="147">
        <f t="shared" si="13"/>
        <v>1</v>
      </c>
      <c r="W68" s="147"/>
      <c r="X68" s="147" t="s">
        <v>225</v>
      </c>
      <c r="Y68" s="144"/>
      <c r="Z68" s="144"/>
      <c r="AA68" s="144"/>
      <c r="AB68" s="144"/>
      <c r="AC68" s="144"/>
      <c r="AD68" s="144"/>
      <c r="AE68" s="144"/>
      <c r="AF68" s="144"/>
      <c r="AG68" s="144" t="s">
        <v>226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61">
        <v>58</v>
      </c>
      <c r="B69" s="162" t="s">
        <v>234</v>
      </c>
      <c r="C69" s="168" t="s">
        <v>235</v>
      </c>
      <c r="D69" s="163" t="s">
        <v>0</v>
      </c>
      <c r="E69" s="164">
        <v>2789.9650000000001</v>
      </c>
      <c r="F69" s="165">
        <v>0</v>
      </c>
      <c r="G69" s="166">
        <f t="shared" si="7"/>
        <v>0</v>
      </c>
      <c r="H69" s="147">
        <v>0</v>
      </c>
      <c r="I69" s="147">
        <f t="shared" si="8"/>
        <v>0</v>
      </c>
      <c r="J69" s="147">
        <v>1.2</v>
      </c>
      <c r="K69" s="147">
        <f t="shared" si="9"/>
        <v>3347.96</v>
      </c>
      <c r="L69" s="147">
        <v>21</v>
      </c>
      <c r="M69" s="147">
        <f t="shared" si="10"/>
        <v>0</v>
      </c>
      <c r="N69" s="147">
        <v>0</v>
      </c>
      <c r="O69" s="147">
        <f t="shared" si="11"/>
        <v>0</v>
      </c>
      <c r="P69" s="147">
        <v>0</v>
      </c>
      <c r="Q69" s="147">
        <f t="shared" si="12"/>
        <v>0</v>
      </c>
      <c r="R69" s="147"/>
      <c r="S69" s="147" t="s">
        <v>120</v>
      </c>
      <c r="T69" s="147" t="s">
        <v>120</v>
      </c>
      <c r="U69" s="147">
        <v>0</v>
      </c>
      <c r="V69" s="147">
        <f t="shared" si="13"/>
        <v>0</v>
      </c>
      <c r="W69" s="147"/>
      <c r="X69" s="147" t="s">
        <v>170</v>
      </c>
      <c r="Y69" s="144"/>
      <c r="Z69" s="144"/>
      <c r="AA69" s="144"/>
      <c r="AB69" s="144"/>
      <c r="AC69" s="144"/>
      <c r="AD69" s="144"/>
      <c r="AE69" s="144"/>
      <c r="AF69" s="144"/>
      <c r="AG69" s="144" t="s">
        <v>171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x14ac:dyDescent="0.2">
      <c r="A70" s="149" t="s">
        <v>105</v>
      </c>
      <c r="B70" s="150" t="s">
        <v>64</v>
      </c>
      <c r="C70" s="167" t="s">
        <v>65</v>
      </c>
      <c r="D70" s="151"/>
      <c r="E70" s="152"/>
      <c r="F70" s="153"/>
      <c r="G70" s="154">
        <f>SUMIF(AG71:AG77,"&lt;&gt;NOR",G71:G77)</f>
        <v>0</v>
      </c>
      <c r="H70" s="148"/>
      <c r="I70" s="148">
        <f>SUM(I71:I77)</f>
        <v>160600</v>
      </c>
      <c r="J70" s="148"/>
      <c r="K70" s="148">
        <f>SUM(K71:K77)</f>
        <v>6528.25</v>
      </c>
      <c r="L70" s="148"/>
      <c r="M70" s="148">
        <f>SUM(M71:M77)</f>
        <v>0</v>
      </c>
      <c r="N70" s="148"/>
      <c r="O70" s="148">
        <f>SUM(O71:O77)</f>
        <v>0.01</v>
      </c>
      <c r="P70" s="148"/>
      <c r="Q70" s="148">
        <f>SUM(Q71:Q77)</f>
        <v>0</v>
      </c>
      <c r="R70" s="148"/>
      <c r="S70" s="148"/>
      <c r="T70" s="148"/>
      <c r="U70" s="148"/>
      <c r="V70" s="148">
        <f>SUM(V71:V77)</f>
        <v>2.4500000000000002</v>
      </c>
      <c r="W70" s="148"/>
      <c r="X70" s="148"/>
      <c r="AG70" t="s">
        <v>106</v>
      </c>
    </row>
    <row r="71" spans="1:60" ht="22.5" outlineLevel="1" x14ac:dyDescent="0.2">
      <c r="A71" s="161">
        <v>59</v>
      </c>
      <c r="B71" s="162" t="s">
        <v>236</v>
      </c>
      <c r="C71" s="168" t="s">
        <v>375</v>
      </c>
      <c r="D71" s="163" t="s">
        <v>123</v>
      </c>
      <c r="E71" s="164">
        <v>1</v>
      </c>
      <c r="F71" s="165">
        <v>0</v>
      </c>
      <c r="G71" s="166">
        <f t="shared" ref="G71:G77" si="14">ROUND(E71*F71,2)</f>
        <v>0</v>
      </c>
      <c r="H71" s="147">
        <v>17200</v>
      </c>
      <c r="I71" s="147">
        <f t="shared" ref="I71:I77" si="15">ROUND(E71*H71,2)</f>
        <v>17200</v>
      </c>
      <c r="J71" s="147">
        <v>800</v>
      </c>
      <c r="K71" s="147">
        <f t="shared" ref="K71:K77" si="16">ROUND(E71*J71,2)</f>
        <v>800</v>
      </c>
      <c r="L71" s="147">
        <v>21</v>
      </c>
      <c r="M71" s="147">
        <f t="shared" ref="M71:M77" si="17">G71*(1+L71/100)</f>
        <v>0</v>
      </c>
      <c r="N71" s="147">
        <v>0</v>
      </c>
      <c r="O71" s="147">
        <f t="shared" ref="O71:O77" si="18">ROUND(E71*N71,2)</f>
        <v>0</v>
      </c>
      <c r="P71" s="147">
        <v>0</v>
      </c>
      <c r="Q71" s="147">
        <f t="shared" ref="Q71:Q77" si="19">ROUND(E71*P71,2)</f>
        <v>0</v>
      </c>
      <c r="R71" s="147"/>
      <c r="S71" s="147" t="s">
        <v>110</v>
      </c>
      <c r="T71" s="147">
        <v>2021</v>
      </c>
      <c r="U71" s="147">
        <v>0</v>
      </c>
      <c r="V71" s="147">
        <f t="shared" ref="V71:V77" si="20">ROUND(E71*U71,2)</f>
        <v>0</v>
      </c>
      <c r="W71" s="147"/>
      <c r="X71" s="147" t="s">
        <v>111</v>
      </c>
      <c r="Y71" s="144"/>
      <c r="Z71" s="144"/>
      <c r="AA71" s="144"/>
      <c r="AB71" s="144"/>
      <c r="AC71" s="144"/>
      <c r="AD71" s="144"/>
      <c r="AE71" s="144"/>
      <c r="AF71" s="144"/>
      <c r="AG71" s="144" t="s">
        <v>112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61">
        <v>60</v>
      </c>
      <c r="B72" s="162" t="s">
        <v>237</v>
      </c>
      <c r="C72" s="168" t="s">
        <v>238</v>
      </c>
      <c r="D72" s="163" t="s">
        <v>123</v>
      </c>
      <c r="E72" s="164">
        <v>1</v>
      </c>
      <c r="F72" s="165">
        <v>0</v>
      </c>
      <c r="G72" s="166">
        <f t="shared" si="14"/>
        <v>0</v>
      </c>
      <c r="H72" s="147">
        <v>2800</v>
      </c>
      <c r="I72" s="147">
        <f t="shared" si="15"/>
        <v>2800</v>
      </c>
      <c r="J72" s="147">
        <v>400</v>
      </c>
      <c r="K72" s="147">
        <f t="shared" si="16"/>
        <v>400</v>
      </c>
      <c r="L72" s="147">
        <v>21</v>
      </c>
      <c r="M72" s="147">
        <f t="shared" si="17"/>
        <v>0</v>
      </c>
      <c r="N72" s="147">
        <v>0</v>
      </c>
      <c r="O72" s="147">
        <f t="shared" si="18"/>
        <v>0</v>
      </c>
      <c r="P72" s="147">
        <v>0</v>
      </c>
      <c r="Q72" s="147">
        <f t="shared" si="19"/>
        <v>0</v>
      </c>
      <c r="R72" s="147"/>
      <c r="S72" s="147" t="s">
        <v>110</v>
      </c>
      <c r="T72" s="147">
        <v>2021</v>
      </c>
      <c r="U72" s="147">
        <v>0</v>
      </c>
      <c r="V72" s="147">
        <f t="shared" si="20"/>
        <v>0</v>
      </c>
      <c r="W72" s="147"/>
      <c r="X72" s="147" t="s">
        <v>111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112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ht="22.5" outlineLevel="1" x14ac:dyDescent="0.2">
      <c r="A73" s="161">
        <v>61</v>
      </c>
      <c r="B73" s="162" t="s">
        <v>239</v>
      </c>
      <c r="C73" s="168" t="s">
        <v>240</v>
      </c>
      <c r="D73" s="163" t="s">
        <v>140</v>
      </c>
      <c r="E73" s="164">
        <v>1</v>
      </c>
      <c r="F73" s="165">
        <v>0</v>
      </c>
      <c r="G73" s="166">
        <f t="shared" si="14"/>
        <v>0</v>
      </c>
      <c r="H73" s="147">
        <v>120000</v>
      </c>
      <c r="I73" s="147">
        <f t="shared" si="15"/>
        <v>120000</v>
      </c>
      <c r="J73" s="147">
        <v>1500</v>
      </c>
      <c r="K73" s="147">
        <f t="shared" si="16"/>
        <v>1500</v>
      </c>
      <c r="L73" s="147">
        <v>21</v>
      </c>
      <c r="M73" s="147">
        <f t="shared" si="17"/>
        <v>0</v>
      </c>
      <c r="N73" s="147">
        <v>8.8999999999999999E-3</v>
      </c>
      <c r="O73" s="147">
        <f t="shared" si="18"/>
        <v>0.01</v>
      </c>
      <c r="P73" s="147">
        <v>0</v>
      </c>
      <c r="Q73" s="147">
        <f t="shared" si="19"/>
        <v>0</v>
      </c>
      <c r="R73" s="147"/>
      <c r="S73" s="147" t="s">
        <v>110</v>
      </c>
      <c r="T73" s="147">
        <v>2021</v>
      </c>
      <c r="U73" s="147">
        <v>2.4529999999999998</v>
      </c>
      <c r="V73" s="147">
        <f t="shared" si="20"/>
        <v>2.4500000000000002</v>
      </c>
      <c r="W73" s="147"/>
      <c r="X73" s="147" t="s">
        <v>111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112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ht="22.5" outlineLevel="1" x14ac:dyDescent="0.2">
      <c r="A74" s="161">
        <v>62</v>
      </c>
      <c r="B74" s="162" t="s">
        <v>241</v>
      </c>
      <c r="C74" s="168" t="s">
        <v>242</v>
      </c>
      <c r="D74" s="163" t="s">
        <v>123</v>
      </c>
      <c r="E74" s="164">
        <v>1</v>
      </c>
      <c r="F74" s="165">
        <v>0</v>
      </c>
      <c r="G74" s="166">
        <f t="shared" si="14"/>
        <v>0</v>
      </c>
      <c r="H74" s="147">
        <v>15800</v>
      </c>
      <c r="I74" s="147">
        <f t="shared" si="15"/>
        <v>15800</v>
      </c>
      <c r="J74" s="147">
        <v>2300</v>
      </c>
      <c r="K74" s="147">
        <f t="shared" si="16"/>
        <v>2300</v>
      </c>
      <c r="L74" s="147">
        <v>21</v>
      </c>
      <c r="M74" s="147">
        <f t="shared" si="17"/>
        <v>0</v>
      </c>
      <c r="N74" s="147">
        <v>0</v>
      </c>
      <c r="O74" s="147">
        <f t="shared" si="18"/>
        <v>0</v>
      </c>
      <c r="P74" s="147">
        <v>0</v>
      </c>
      <c r="Q74" s="147">
        <f t="shared" si="19"/>
        <v>0</v>
      </c>
      <c r="R74" s="147"/>
      <c r="S74" s="147" t="s">
        <v>110</v>
      </c>
      <c r="T74" s="147">
        <v>2021</v>
      </c>
      <c r="U74" s="147">
        <v>0</v>
      </c>
      <c r="V74" s="147">
        <f t="shared" si="20"/>
        <v>0</v>
      </c>
      <c r="W74" s="147"/>
      <c r="X74" s="147" t="s">
        <v>111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112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61">
        <v>63</v>
      </c>
      <c r="B75" s="162" t="s">
        <v>243</v>
      </c>
      <c r="C75" s="168" t="s">
        <v>244</v>
      </c>
      <c r="D75" s="163" t="s">
        <v>123</v>
      </c>
      <c r="E75" s="164">
        <v>1</v>
      </c>
      <c r="F75" s="165">
        <v>0</v>
      </c>
      <c r="G75" s="166">
        <f t="shared" si="14"/>
        <v>0</v>
      </c>
      <c r="H75" s="147">
        <v>2700</v>
      </c>
      <c r="I75" s="147">
        <f t="shared" si="15"/>
        <v>2700</v>
      </c>
      <c r="J75" s="147">
        <v>200</v>
      </c>
      <c r="K75" s="147">
        <f t="shared" si="16"/>
        <v>200</v>
      </c>
      <c r="L75" s="147">
        <v>21</v>
      </c>
      <c r="M75" s="147">
        <f t="shared" si="17"/>
        <v>0</v>
      </c>
      <c r="N75" s="147">
        <v>0</v>
      </c>
      <c r="O75" s="147">
        <f t="shared" si="18"/>
        <v>0</v>
      </c>
      <c r="P75" s="147">
        <v>0</v>
      </c>
      <c r="Q75" s="147">
        <f t="shared" si="19"/>
        <v>0</v>
      </c>
      <c r="R75" s="147"/>
      <c r="S75" s="147" t="s">
        <v>110</v>
      </c>
      <c r="T75" s="147">
        <v>2021</v>
      </c>
      <c r="U75" s="147">
        <v>0</v>
      </c>
      <c r="V75" s="147">
        <f t="shared" si="20"/>
        <v>0</v>
      </c>
      <c r="W75" s="147"/>
      <c r="X75" s="147" t="s">
        <v>111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112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61">
        <v>64</v>
      </c>
      <c r="B76" s="162" t="s">
        <v>245</v>
      </c>
      <c r="C76" s="168" t="s">
        <v>246</v>
      </c>
      <c r="D76" s="163" t="s">
        <v>123</v>
      </c>
      <c r="E76" s="164">
        <v>1</v>
      </c>
      <c r="F76" s="165">
        <v>0</v>
      </c>
      <c r="G76" s="166">
        <f t="shared" si="14"/>
        <v>0</v>
      </c>
      <c r="H76" s="147">
        <v>2100</v>
      </c>
      <c r="I76" s="147">
        <f t="shared" si="15"/>
        <v>2100</v>
      </c>
      <c r="J76" s="147">
        <v>150</v>
      </c>
      <c r="K76" s="147">
        <f t="shared" si="16"/>
        <v>150</v>
      </c>
      <c r="L76" s="147">
        <v>21</v>
      </c>
      <c r="M76" s="147">
        <f t="shared" si="17"/>
        <v>0</v>
      </c>
      <c r="N76" s="147">
        <v>0</v>
      </c>
      <c r="O76" s="147">
        <f t="shared" si="18"/>
        <v>0</v>
      </c>
      <c r="P76" s="147">
        <v>0</v>
      </c>
      <c r="Q76" s="147">
        <f t="shared" si="19"/>
        <v>0</v>
      </c>
      <c r="R76" s="147"/>
      <c r="S76" s="147" t="s">
        <v>110</v>
      </c>
      <c r="T76" s="147">
        <v>2021</v>
      </c>
      <c r="U76" s="147">
        <v>0</v>
      </c>
      <c r="V76" s="147">
        <f t="shared" si="20"/>
        <v>0</v>
      </c>
      <c r="W76" s="147"/>
      <c r="X76" s="147" t="s">
        <v>111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112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61">
        <v>65</v>
      </c>
      <c r="B77" s="162" t="s">
        <v>247</v>
      </c>
      <c r="C77" s="168" t="s">
        <v>248</v>
      </c>
      <c r="D77" s="163" t="s">
        <v>0</v>
      </c>
      <c r="E77" s="164">
        <v>1659.5</v>
      </c>
      <c r="F77" s="165">
        <v>0</v>
      </c>
      <c r="G77" s="166">
        <f t="shared" si="14"/>
        <v>0</v>
      </c>
      <c r="H77" s="147">
        <v>0</v>
      </c>
      <c r="I77" s="147">
        <f t="shared" si="15"/>
        <v>0</v>
      </c>
      <c r="J77" s="147">
        <v>0.71</v>
      </c>
      <c r="K77" s="147">
        <f t="shared" si="16"/>
        <v>1178.25</v>
      </c>
      <c r="L77" s="147">
        <v>21</v>
      </c>
      <c r="M77" s="147">
        <f t="shared" si="17"/>
        <v>0</v>
      </c>
      <c r="N77" s="147">
        <v>0</v>
      </c>
      <c r="O77" s="147">
        <f t="shared" si="18"/>
        <v>0</v>
      </c>
      <c r="P77" s="147">
        <v>0</v>
      </c>
      <c r="Q77" s="147">
        <f t="shared" si="19"/>
        <v>0</v>
      </c>
      <c r="R77" s="147"/>
      <c r="S77" s="147" t="s">
        <v>120</v>
      </c>
      <c r="T77" s="147" t="s">
        <v>120</v>
      </c>
      <c r="U77" s="147">
        <v>0</v>
      </c>
      <c r="V77" s="147">
        <f t="shared" si="20"/>
        <v>0</v>
      </c>
      <c r="W77" s="147"/>
      <c r="X77" s="147" t="s">
        <v>170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171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x14ac:dyDescent="0.2">
      <c r="A78" s="149" t="s">
        <v>105</v>
      </c>
      <c r="B78" s="150" t="s">
        <v>66</v>
      </c>
      <c r="C78" s="167" t="s">
        <v>67</v>
      </c>
      <c r="D78" s="151"/>
      <c r="E78" s="152"/>
      <c r="F78" s="153"/>
      <c r="G78" s="154">
        <f>SUMIF(AG79:AG84,"&lt;&gt;NOR",G79:G84)</f>
        <v>0</v>
      </c>
      <c r="H78" s="148"/>
      <c r="I78" s="148">
        <f>SUM(I79:I84)</f>
        <v>249000</v>
      </c>
      <c r="J78" s="148"/>
      <c r="K78" s="148">
        <f>SUM(K79:K84)</f>
        <v>89797</v>
      </c>
      <c r="L78" s="148"/>
      <c r="M78" s="148">
        <f>SUM(M79:M84)</f>
        <v>0</v>
      </c>
      <c r="N78" s="148"/>
      <c r="O78" s="148">
        <f>SUM(O79:O84)</f>
        <v>0</v>
      </c>
      <c r="P78" s="148"/>
      <c r="Q78" s="148">
        <f>SUM(Q79:Q84)</f>
        <v>0</v>
      </c>
      <c r="R78" s="148"/>
      <c r="S78" s="148"/>
      <c r="T78" s="148"/>
      <c r="U78" s="148"/>
      <c r="V78" s="148">
        <f>SUM(V79:V84)</f>
        <v>40.299999999999997</v>
      </c>
      <c r="W78" s="148"/>
      <c r="X78" s="148"/>
      <c r="AG78" t="s">
        <v>106</v>
      </c>
    </row>
    <row r="79" spans="1:60" ht="22.5" outlineLevel="1" x14ac:dyDescent="0.2">
      <c r="A79" s="161">
        <v>66</v>
      </c>
      <c r="B79" s="162" t="s">
        <v>249</v>
      </c>
      <c r="C79" s="168" t="s">
        <v>376</v>
      </c>
      <c r="D79" s="163" t="s">
        <v>119</v>
      </c>
      <c r="E79" s="164">
        <v>6</v>
      </c>
      <c r="F79" s="165">
        <v>0</v>
      </c>
      <c r="G79" s="166">
        <f t="shared" ref="G79:G84" si="21">ROUND(E79*F79,2)</f>
        <v>0</v>
      </c>
      <c r="H79" s="147">
        <v>0</v>
      </c>
      <c r="I79" s="147">
        <f t="shared" ref="I79:I84" si="22">ROUND(E79*H79,2)</f>
        <v>0</v>
      </c>
      <c r="J79" s="147">
        <v>1204</v>
      </c>
      <c r="K79" s="147">
        <f t="shared" ref="K79:K84" si="23">ROUND(E79*J79,2)</f>
        <v>7224</v>
      </c>
      <c r="L79" s="147">
        <v>21</v>
      </c>
      <c r="M79" s="147">
        <f t="shared" ref="M79:M84" si="24">G79*(1+L79/100)</f>
        <v>0</v>
      </c>
      <c r="N79" s="147">
        <v>0</v>
      </c>
      <c r="O79" s="147">
        <f t="shared" ref="O79:O84" si="25">ROUND(E79*N79,2)</f>
        <v>0</v>
      </c>
      <c r="P79" s="147">
        <v>0</v>
      </c>
      <c r="Q79" s="147">
        <f t="shared" ref="Q79:Q84" si="26">ROUND(E79*P79,2)</f>
        <v>0</v>
      </c>
      <c r="R79" s="147"/>
      <c r="S79" s="147" t="s">
        <v>120</v>
      </c>
      <c r="T79" s="147" t="s">
        <v>120</v>
      </c>
      <c r="U79" s="147">
        <v>1.85</v>
      </c>
      <c r="V79" s="147">
        <f t="shared" ref="V79:V84" si="27">ROUND(E79*U79,2)</f>
        <v>11.1</v>
      </c>
      <c r="W79" s="147"/>
      <c r="X79" s="147" t="s">
        <v>111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112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ht="22.5" outlineLevel="1" x14ac:dyDescent="0.2">
      <c r="A80" s="161">
        <v>67</v>
      </c>
      <c r="B80" s="162" t="s">
        <v>250</v>
      </c>
      <c r="C80" s="168" t="s">
        <v>377</v>
      </c>
      <c r="D80" s="163" t="s">
        <v>140</v>
      </c>
      <c r="E80" s="164">
        <v>2</v>
      </c>
      <c r="F80" s="165">
        <v>0</v>
      </c>
      <c r="G80" s="166">
        <f t="shared" si="21"/>
        <v>0</v>
      </c>
      <c r="H80" s="147">
        <v>0</v>
      </c>
      <c r="I80" s="147">
        <f t="shared" si="22"/>
        <v>0</v>
      </c>
      <c r="J80" s="147">
        <v>876</v>
      </c>
      <c r="K80" s="147">
        <f t="shared" si="23"/>
        <v>1752</v>
      </c>
      <c r="L80" s="147">
        <v>21</v>
      </c>
      <c r="M80" s="147">
        <f t="shared" si="24"/>
        <v>0</v>
      </c>
      <c r="N80" s="147">
        <v>0</v>
      </c>
      <c r="O80" s="147">
        <f t="shared" si="25"/>
        <v>0</v>
      </c>
      <c r="P80" s="147">
        <v>0</v>
      </c>
      <c r="Q80" s="147">
        <f t="shared" si="26"/>
        <v>0</v>
      </c>
      <c r="R80" s="147"/>
      <c r="S80" s="147" t="s">
        <v>120</v>
      </c>
      <c r="T80" s="147" t="s">
        <v>120</v>
      </c>
      <c r="U80" s="147">
        <v>1.35</v>
      </c>
      <c r="V80" s="147">
        <f t="shared" si="27"/>
        <v>2.7</v>
      </c>
      <c r="W80" s="147"/>
      <c r="X80" s="147" t="s">
        <v>111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112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ht="22.5" outlineLevel="1" x14ac:dyDescent="0.2">
      <c r="A81" s="161">
        <v>68</v>
      </c>
      <c r="B81" s="162" t="s">
        <v>251</v>
      </c>
      <c r="C81" s="168" t="s">
        <v>378</v>
      </c>
      <c r="D81" s="163" t="s">
        <v>140</v>
      </c>
      <c r="E81" s="164">
        <v>2</v>
      </c>
      <c r="F81" s="165">
        <v>0</v>
      </c>
      <c r="G81" s="166">
        <f t="shared" si="21"/>
        <v>0</v>
      </c>
      <c r="H81" s="147">
        <v>0</v>
      </c>
      <c r="I81" s="147">
        <f t="shared" si="22"/>
        <v>0</v>
      </c>
      <c r="J81" s="147">
        <v>344.5</v>
      </c>
      <c r="K81" s="147">
        <f t="shared" si="23"/>
        <v>689</v>
      </c>
      <c r="L81" s="147">
        <v>21</v>
      </c>
      <c r="M81" s="147">
        <f t="shared" si="24"/>
        <v>0</v>
      </c>
      <c r="N81" s="147">
        <v>0</v>
      </c>
      <c r="O81" s="147">
        <f t="shared" si="25"/>
        <v>0</v>
      </c>
      <c r="P81" s="147">
        <v>0</v>
      </c>
      <c r="Q81" s="147">
        <f t="shared" si="26"/>
        <v>0</v>
      </c>
      <c r="R81" s="147"/>
      <c r="S81" s="147" t="s">
        <v>120</v>
      </c>
      <c r="T81" s="147" t="s">
        <v>120</v>
      </c>
      <c r="U81" s="147">
        <v>0.75</v>
      </c>
      <c r="V81" s="147">
        <f t="shared" si="27"/>
        <v>1.5</v>
      </c>
      <c r="W81" s="147"/>
      <c r="X81" s="147" t="s">
        <v>111</v>
      </c>
      <c r="Y81" s="144"/>
      <c r="Z81" s="144"/>
      <c r="AA81" s="144"/>
      <c r="AB81" s="144"/>
      <c r="AC81" s="144"/>
      <c r="AD81" s="144"/>
      <c r="AE81" s="144"/>
      <c r="AF81" s="144"/>
      <c r="AG81" s="144" t="s">
        <v>112</v>
      </c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</row>
    <row r="82" spans="1:60" ht="22.5" outlineLevel="1" x14ac:dyDescent="0.2">
      <c r="A82" s="161">
        <v>69</v>
      </c>
      <c r="B82" s="162" t="s">
        <v>252</v>
      </c>
      <c r="C82" s="168" t="s">
        <v>379</v>
      </c>
      <c r="D82" s="163" t="s">
        <v>123</v>
      </c>
      <c r="E82" s="164">
        <v>14</v>
      </c>
      <c r="F82" s="165">
        <v>0</v>
      </c>
      <c r="G82" s="166">
        <f t="shared" si="21"/>
        <v>0</v>
      </c>
      <c r="H82" s="147">
        <v>9500</v>
      </c>
      <c r="I82" s="147">
        <f t="shared" si="22"/>
        <v>133000</v>
      </c>
      <c r="J82" s="147">
        <v>4600</v>
      </c>
      <c r="K82" s="147">
        <f t="shared" si="23"/>
        <v>64400</v>
      </c>
      <c r="L82" s="147">
        <v>21</v>
      </c>
      <c r="M82" s="147">
        <f t="shared" si="24"/>
        <v>0</v>
      </c>
      <c r="N82" s="147">
        <v>0</v>
      </c>
      <c r="O82" s="147">
        <f t="shared" si="25"/>
        <v>0</v>
      </c>
      <c r="P82" s="147">
        <v>0</v>
      </c>
      <c r="Q82" s="147">
        <f t="shared" si="26"/>
        <v>0</v>
      </c>
      <c r="R82" s="147"/>
      <c r="S82" s="147" t="s">
        <v>110</v>
      </c>
      <c r="T82" s="147">
        <v>2021</v>
      </c>
      <c r="U82" s="147">
        <v>0</v>
      </c>
      <c r="V82" s="147">
        <f t="shared" si="27"/>
        <v>0</v>
      </c>
      <c r="W82" s="147"/>
      <c r="X82" s="147" t="s">
        <v>111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112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outlineLevel="1" x14ac:dyDescent="0.2">
      <c r="A83" s="161">
        <v>70</v>
      </c>
      <c r="B83" s="162" t="s">
        <v>253</v>
      </c>
      <c r="C83" s="168" t="s">
        <v>254</v>
      </c>
      <c r="D83" s="163" t="s">
        <v>123</v>
      </c>
      <c r="E83" s="164">
        <v>4</v>
      </c>
      <c r="F83" s="165">
        <v>0</v>
      </c>
      <c r="G83" s="166">
        <f t="shared" si="21"/>
        <v>0</v>
      </c>
      <c r="H83" s="147">
        <v>29000</v>
      </c>
      <c r="I83" s="147">
        <f t="shared" si="22"/>
        <v>116000</v>
      </c>
      <c r="J83" s="147">
        <v>800</v>
      </c>
      <c r="K83" s="147">
        <f t="shared" si="23"/>
        <v>3200</v>
      </c>
      <c r="L83" s="147">
        <v>21</v>
      </c>
      <c r="M83" s="147">
        <f t="shared" si="24"/>
        <v>0</v>
      </c>
      <c r="N83" s="147">
        <v>0</v>
      </c>
      <c r="O83" s="147">
        <f t="shared" si="25"/>
        <v>0</v>
      </c>
      <c r="P83" s="147">
        <v>0</v>
      </c>
      <c r="Q83" s="147">
        <f t="shared" si="26"/>
        <v>0</v>
      </c>
      <c r="R83" s="147"/>
      <c r="S83" s="147" t="s">
        <v>110</v>
      </c>
      <c r="T83" s="147">
        <v>2021</v>
      </c>
      <c r="U83" s="147">
        <v>0</v>
      </c>
      <c r="V83" s="147">
        <f t="shared" si="27"/>
        <v>0</v>
      </c>
      <c r="W83" s="147"/>
      <c r="X83" s="147" t="s">
        <v>111</v>
      </c>
      <c r="Y83" s="144"/>
      <c r="Z83" s="144"/>
      <c r="AA83" s="144"/>
      <c r="AB83" s="144"/>
      <c r="AC83" s="144"/>
      <c r="AD83" s="144"/>
      <c r="AE83" s="144"/>
      <c r="AF83" s="144"/>
      <c r="AG83" s="144" t="s">
        <v>112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161">
        <v>71</v>
      </c>
      <c r="B84" s="162" t="s">
        <v>255</v>
      </c>
      <c r="C84" s="168" t="s">
        <v>256</v>
      </c>
      <c r="D84" s="163" t="s">
        <v>223</v>
      </c>
      <c r="E84" s="164">
        <v>25</v>
      </c>
      <c r="F84" s="165">
        <v>0</v>
      </c>
      <c r="G84" s="166">
        <f t="shared" si="21"/>
        <v>0</v>
      </c>
      <c r="H84" s="147">
        <v>0</v>
      </c>
      <c r="I84" s="147">
        <f t="shared" si="22"/>
        <v>0</v>
      </c>
      <c r="J84" s="147">
        <v>501.28</v>
      </c>
      <c r="K84" s="147">
        <f t="shared" si="23"/>
        <v>12532</v>
      </c>
      <c r="L84" s="147">
        <v>21</v>
      </c>
      <c r="M84" s="147">
        <f t="shared" si="24"/>
        <v>0</v>
      </c>
      <c r="N84" s="147">
        <v>0</v>
      </c>
      <c r="O84" s="147">
        <f t="shared" si="25"/>
        <v>0</v>
      </c>
      <c r="P84" s="147">
        <v>0</v>
      </c>
      <c r="Q84" s="147">
        <f t="shared" si="26"/>
        <v>0</v>
      </c>
      <c r="R84" s="147"/>
      <c r="S84" s="147" t="s">
        <v>110</v>
      </c>
      <c r="T84" s="147" t="s">
        <v>257</v>
      </c>
      <c r="U84" s="147">
        <v>1</v>
      </c>
      <c r="V84" s="147">
        <f t="shared" si="27"/>
        <v>25</v>
      </c>
      <c r="W84" s="147"/>
      <c r="X84" s="147" t="s">
        <v>225</v>
      </c>
      <c r="Y84" s="144"/>
      <c r="Z84" s="144"/>
      <c r="AA84" s="144"/>
      <c r="AB84" s="144"/>
      <c r="AC84" s="144"/>
      <c r="AD84" s="144"/>
      <c r="AE84" s="144"/>
      <c r="AF84" s="144"/>
      <c r="AG84" s="144" t="s">
        <v>226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x14ac:dyDescent="0.2">
      <c r="A85" s="149" t="s">
        <v>105</v>
      </c>
      <c r="B85" s="150" t="s">
        <v>68</v>
      </c>
      <c r="C85" s="167" t="s">
        <v>69</v>
      </c>
      <c r="D85" s="151"/>
      <c r="E85" s="152"/>
      <c r="F85" s="153"/>
      <c r="G85" s="154">
        <f>SUMIF(AG86:AG94,"&lt;&gt;NOR",G86:G94)</f>
        <v>0</v>
      </c>
      <c r="H85" s="148"/>
      <c r="I85" s="148">
        <f>SUM(I86:I94)</f>
        <v>2105299.35</v>
      </c>
      <c r="J85" s="148"/>
      <c r="K85" s="148">
        <f>SUM(K86:K94)</f>
        <v>282754</v>
      </c>
      <c r="L85" s="148"/>
      <c r="M85" s="148">
        <f>SUM(M86:M94)</f>
        <v>0</v>
      </c>
      <c r="N85" s="148"/>
      <c r="O85" s="148">
        <f>SUM(O86:O94)</f>
        <v>0.03</v>
      </c>
      <c r="P85" s="148"/>
      <c r="Q85" s="148">
        <f>SUM(Q86:Q94)</f>
        <v>7.94</v>
      </c>
      <c r="R85" s="148"/>
      <c r="S85" s="148"/>
      <c r="T85" s="148"/>
      <c r="U85" s="148"/>
      <c r="V85" s="148">
        <f>SUM(V86:V94)</f>
        <v>103.66</v>
      </c>
      <c r="W85" s="148"/>
      <c r="X85" s="148"/>
      <c r="AG85" t="s">
        <v>106</v>
      </c>
    </row>
    <row r="86" spans="1:60" outlineLevel="1" x14ac:dyDescent="0.2">
      <c r="A86" s="161">
        <v>72</v>
      </c>
      <c r="B86" s="162" t="s">
        <v>258</v>
      </c>
      <c r="C86" s="168" t="s">
        <v>259</v>
      </c>
      <c r="D86" s="163" t="s">
        <v>140</v>
      </c>
      <c r="E86" s="164">
        <v>1</v>
      </c>
      <c r="F86" s="165">
        <v>0</v>
      </c>
      <c r="G86" s="166">
        <f t="shared" ref="G86:G94" si="28">ROUND(E86*F86,2)</f>
        <v>0</v>
      </c>
      <c r="H86" s="147">
        <v>1917.61</v>
      </c>
      <c r="I86" s="147">
        <f t="shared" ref="I86:I94" si="29">ROUND(E86*H86,2)</f>
        <v>1917.61</v>
      </c>
      <c r="J86" s="147">
        <v>29722.39</v>
      </c>
      <c r="K86" s="147">
        <f t="shared" ref="K86:K94" si="30">ROUND(E86*J86,2)</f>
        <v>29722.39</v>
      </c>
      <c r="L86" s="147">
        <v>21</v>
      </c>
      <c r="M86" s="147">
        <f t="shared" ref="M86:M94" si="31">G86*(1+L86/100)</f>
        <v>0</v>
      </c>
      <c r="N86" s="147">
        <v>7.2300000000000003E-3</v>
      </c>
      <c r="O86" s="147">
        <f t="shared" ref="O86:O94" si="32">ROUND(E86*N86,2)</f>
        <v>0.01</v>
      </c>
      <c r="P86" s="147">
        <v>7.9420000000000002</v>
      </c>
      <c r="Q86" s="147">
        <f t="shared" ref="Q86:Q94" si="33">ROUND(E86*P86,2)</f>
        <v>7.94</v>
      </c>
      <c r="R86" s="147"/>
      <c r="S86" s="147" t="s">
        <v>120</v>
      </c>
      <c r="T86" s="147" t="s">
        <v>120</v>
      </c>
      <c r="U86" s="147">
        <v>55.529000000000003</v>
      </c>
      <c r="V86" s="147">
        <f t="shared" ref="V86:V94" si="34">ROUND(E86*U86,2)</f>
        <v>55.53</v>
      </c>
      <c r="W86" s="147"/>
      <c r="X86" s="147" t="s">
        <v>111</v>
      </c>
      <c r="Y86" s="144"/>
      <c r="Z86" s="144"/>
      <c r="AA86" s="144"/>
      <c r="AB86" s="144"/>
      <c r="AC86" s="144"/>
      <c r="AD86" s="144"/>
      <c r="AE86" s="144"/>
      <c r="AF86" s="144"/>
      <c r="AG86" s="144" t="s">
        <v>112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161">
        <v>73</v>
      </c>
      <c r="B87" s="162" t="s">
        <v>260</v>
      </c>
      <c r="C87" s="168" t="s">
        <v>261</v>
      </c>
      <c r="D87" s="163" t="s">
        <v>140</v>
      </c>
      <c r="E87" s="164">
        <v>1</v>
      </c>
      <c r="F87" s="165">
        <v>0</v>
      </c>
      <c r="G87" s="166">
        <f t="shared" si="28"/>
        <v>0</v>
      </c>
      <c r="H87" s="147">
        <v>3381.74</v>
      </c>
      <c r="I87" s="147">
        <f t="shared" si="29"/>
        <v>3381.74</v>
      </c>
      <c r="J87" s="147">
        <v>12928.26</v>
      </c>
      <c r="K87" s="147">
        <f t="shared" si="30"/>
        <v>12928.26</v>
      </c>
      <c r="L87" s="147">
        <v>21</v>
      </c>
      <c r="M87" s="147">
        <f t="shared" si="31"/>
        <v>0</v>
      </c>
      <c r="N87" s="147">
        <v>1.524E-2</v>
      </c>
      <c r="O87" s="147">
        <f t="shared" si="32"/>
        <v>0.02</v>
      </c>
      <c r="P87" s="147">
        <v>0</v>
      </c>
      <c r="Q87" s="147">
        <f t="shared" si="33"/>
        <v>0</v>
      </c>
      <c r="R87" s="147"/>
      <c r="S87" s="147" t="s">
        <v>120</v>
      </c>
      <c r="T87" s="147" t="s">
        <v>120</v>
      </c>
      <c r="U87" s="147">
        <v>28.132000000000001</v>
      </c>
      <c r="V87" s="147">
        <f t="shared" si="34"/>
        <v>28.13</v>
      </c>
      <c r="W87" s="147"/>
      <c r="X87" s="147" t="s">
        <v>111</v>
      </c>
      <c r="Y87" s="144"/>
      <c r="Z87" s="144"/>
      <c r="AA87" s="144"/>
      <c r="AB87" s="144"/>
      <c r="AC87" s="144"/>
      <c r="AD87" s="144"/>
      <c r="AE87" s="144"/>
      <c r="AF87" s="144"/>
      <c r="AG87" s="144" t="s">
        <v>112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ht="22.5" outlineLevel="1" x14ac:dyDescent="0.2">
      <c r="A88" s="161">
        <v>74</v>
      </c>
      <c r="B88" s="162" t="s">
        <v>262</v>
      </c>
      <c r="C88" s="168" t="s">
        <v>380</v>
      </c>
      <c r="D88" s="163" t="s">
        <v>123</v>
      </c>
      <c r="E88" s="164">
        <v>4</v>
      </c>
      <c r="F88" s="165">
        <v>0</v>
      </c>
      <c r="G88" s="166">
        <f t="shared" si="28"/>
        <v>0</v>
      </c>
      <c r="H88" s="147">
        <v>525000</v>
      </c>
      <c r="I88" s="147">
        <f t="shared" si="29"/>
        <v>2100000</v>
      </c>
      <c r="J88" s="147">
        <v>14000</v>
      </c>
      <c r="K88" s="147">
        <f t="shared" si="30"/>
        <v>56000</v>
      </c>
      <c r="L88" s="147">
        <v>21</v>
      </c>
      <c r="M88" s="147">
        <f t="shared" si="31"/>
        <v>0</v>
      </c>
      <c r="N88" s="147">
        <v>0</v>
      </c>
      <c r="O88" s="147">
        <f t="shared" si="32"/>
        <v>0</v>
      </c>
      <c r="P88" s="147">
        <v>0</v>
      </c>
      <c r="Q88" s="147">
        <f t="shared" si="33"/>
        <v>0</v>
      </c>
      <c r="R88" s="147"/>
      <c r="S88" s="147" t="s">
        <v>110</v>
      </c>
      <c r="T88" s="147">
        <v>2021</v>
      </c>
      <c r="U88" s="147">
        <v>0</v>
      </c>
      <c r="V88" s="147">
        <f t="shared" si="34"/>
        <v>0</v>
      </c>
      <c r="W88" s="147"/>
      <c r="X88" s="147" t="s">
        <v>111</v>
      </c>
      <c r="Y88" s="144"/>
      <c r="Z88" s="144"/>
      <c r="AA88" s="144"/>
      <c r="AB88" s="144"/>
      <c r="AC88" s="144"/>
      <c r="AD88" s="144"/>
      <c r="AE88" s="144"/>
      <c r="AF88" s="144"/>
      <c r="AG88" s="144" t="s">
        <v>112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61">
        <v>75</v>
      </c>
      <c r="B89" s="162" t="s">
        <v>263</v>
      </c>
      <c r="C89" s="168" t="s">
        <v>264</v>
      </c>
      <c r="D89" s="163" t="s">
        <v>123</v>
      </c>
      <c r="E89" s="164">
        <v>4</v>
      </c>
      <c r="F89" s="165">
        <v>0</v>
      </c>
      <c r="G89" s="166">
        <f t="shared" si="28"/>
        <v>0</v>
      </c>
      <c r="H89" s="147">
        <v>0</v>
      </c>
      <c r="I89" s="147">
        <f t="shared" si="29"/>
        <v>0</v>
      </c>
      <c r="J89" s="147">
        <v>6000</v>
      </c>
      <c r="K89" s="147">
        <f t="shared" si="30"/>
        <v>24000</v>
      </c>
      <c r="L89" s="147">
        <v>21</v>
      </c>
      <c r="M89" s="147">
        <f t="shared" si="31"/>
        <v>0</v>
      </c>
      <c r="N89" s="147">
        <v>0</v>
      </c>
      <c r="O89" s="147">
        <f t="shared" si="32"/>
        <v>0</v>
      </c>
      <c r="P89" s="147">
        <v>0</v>
      </c>
      <c r="Q89" s="147">
        <f t="shared" si="33"/>
        <v>0</v>
      </c>
      <c r="R89" s="147"/>
      <c r="S89" s="147" t="s">
        <v>110</v>
      </c>
      <c r="T89" s="147">
        <v>2021</v>
      </c>
      <c r="U89" s="147">
        <v>0</v>
      </c>
      <c r="V89" s="147">
        <f t="shared" si="34"/>
        <v>0</v>
      </c>
      <c r="W89" s="147"/>
      <c r="X89" s="147" t="s">
        <v>111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112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outlineLevel="1" x14ac:dyDescent="0.2">
      <c r="A90" s="161">
        <v>76</v>
      </c>
      <c r="B90" s="162" t="s">
        <v>265</v>
      </c>
      <c r="C90" s="168" t="s">
        <v>266</v>
      </c>
      <c r="D90" s="163" t="s">
        <v>123</v>
      </c>
      <c r="E90" s="164">
        <v>1</v>
      </c>
      <c r="F90" s="165">
        <v>0</v>
      </c>
      <c r="G90" s="166">
        <f t="shared" si="28"/>
        <v>0</v>
      </c>
      <c r="H90" s="147">
        <v>0</v>
      </c>
      <c r="I90" s="147">
        <f t="shared" si="29"/>
        <v>0</v>
      </c>
      <c r="J90" s="147">
        <v>4800</v>
      </c>
      <c r="K90" s="147">
        <f t="shared" si="30"/>
        <v>4800</v>
      </c>
      <c r="L90" s="147">
        <v>21</v>
      </c>
      <c r="M90" s="147">
        <f t="shared" si="31"/>
        <v>0</v>
      </c>
      <c r="N90" s="147">
        <v>0</v>
      </c>
      <c r="O90" s="147">
        <f t="shared" si="32"/>
        <v>0</v>
      </c>
      <c r="P90" s="147">
        <v>0</v>
      </c>
      <c r="Q90" s="147">
        <f t="shared" si="33"/>
        <v>0</v>
      </c>
      <c r="R90" s="147"/>
      <c r="S90" s="147" t="s">
        <v>110</v>
      </c>
      <c r="T90" s="147">
        <v>2021</v>
      </c>
      <c r="U90" s="147">
        <v>0</v>
      </c>
      <c r="V90" s="147">
        <f t="shared" si="34"/>
        <v>0</v>
      </c>
      <c r="W90" s="147"/>
      <c r="X90" s="147" t="s">
        <v>111</v>
      </c>
      <c r="Y90" s="144"/>
      <c r="Z90" s="144"/>
      <c r="AA90" s="144"/>
      <c r="AB90" s="144"/>
      <c r="AC90" s="144"/>
      <c r="AD90" s="144"/>
      <c r="AE90" s="144"/>
      <c r="AF90" s="144"/>
      <c r="AG90" s="144" t="s">
        <v>112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  <c r="BG90" s="144"/>
      <c r="BH90" s="144"/>
    </row>
    <row r="91" spans="1:60" ht="22.5" outlineLevel="1" x14ac:dyDescent="0.2">
      <c r="A91" s="161">
        <v>77</v>
      </c>
      <c r="B91" s="162" t="s">
        <v>221</v>
      </c>
      <c r="C91" s="168" t="s">
        <v>222</v>
      </c>
      <c r="D91" s="163" t="s">
        <v>223</v>
      </c>
      <c r="E91" s="164">
        <v>20</v>
      </c>
      <c r="F91" s="165">
        <v>0</v>
      </c>
      <c r="G91" s="166">
        <f t="shared" si="28"/>
        <v>0</v>
      </c>
      <c r="H91" s="147">
        <v>0</v>
      </c>
      <c r="I91" s="147">
        <f t="shared" si="29"/>
        <v>0</v>
      </c>
      <c r="J91" s="147">
        <v>491</v>
      </c>
      <c r="K91" s="147">
        <f t="shared" si="30"/>
        <v>9820</v>
      </c>
      <c r="L91" s="147">
        <v>21</v>
      </c>
      <c r="M91" s="147">
        <f t="shared" si="31"/>
        <v>0</v>
      </c>
      <c r="N91" s="147">
        <v>0</v>
      </c>
      <c r="O91" s="147">
        <f t="shared" si="32"/>
        <v>0</v>
      </c>
      <c r="P91" s="147">
        <v>0</v>
      </c>
      <c r="Q91" s="147">
        <f t="shared" si="33"/>
        <v>0</v>
      </c>
      <c r="R91" s="147" t="s">
        <v>224</v>
      </c>
      <c r="S91" s="147" t="s">
        <v>120</v>
      </c>
      <c r="T91" s="147" t="s">
        <v>120</v>
      </c>
      <c r="U91" s="147">
        <v>1</v>
      </c>
      <c r="V91" s="147">
        <f t="shared" si="34"/>
        <v>20</v>
      </c>
      <c r="W91" s="147"/>
      <c r="X91" s="147" t="s">
        <v>225</v>
      </c>
      <c r="Y91" s="144"/>
      <c r="Z91" s="144"/>
      <c r="AA91" s="144"/>
      <c r="AB91" s="144"/>
      <c r="AC91" s="144"/>
      <c r="AD91" s="144"/>
      <c r="AE91" s="144"/>
      <c r="AF91" s="144"/>
      <c r="AG91" s="144" t="s">
        <v>226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161">
        <v>78</v>
      </c>
      <c r="B92" s="162" t="s">
        <v>267</v>
      </c>
      <c r="C92" s="168" t="s">
        <v>268</v>
      </c>
      <c r="D92" s="163" t="s">
        <v>0</v>
      </c>
      <c r="E92" s="164">
        <v>21946.2</v>
      </c>
      <c r="F92" s="165">
        <v>0</v>
      </c>
      <c r="G92" s="166">
        <f t="shared" si="28"/>
        <v>0</v>
      </c>
      <c r="H92" s="147">
        <v>0</v>
      </c>
      <c r="I92" s="147">
        <f t="shared" si="29"/>
        <v>0</v>
      </c>
      <c r="J92" s="147">
        <v>4.25</v>
      </c>
      <c r="K92" s="147">
        <f t="shared" si="30"/>
        <v>93271.35</v>
      </c>
      <c r="L92" s="147">
        <v>21</v>
      </c>
      <c r="M92" s="147">
        <f t="shared" si="31"/>
        <v>0</v>
      </c>
      <c r="N92" s="147">
        <v>0</v>
      </c>
      <c r="O92" s="147">
        <f t="shared" si="32"/>
        <v>0</v>
      </c>
      <c r="P92" s="147">
        <v>0</v>
      </c>
      <c r="Q92" s="147">
        <f t="shared" si="33"/>
        <v>0</v>
      </c>
      <c r="R92" s="147"/>
      <c r="S92" s="147" t="s">
        <v>120</v>
      </c>
      <c r="T92" s="147" t="s">
        <v>120</v>
      </c>
      <c r="U92" s="147">
        <v>0</v>
      </c>
      <c r="V92" s="147">
        <f t="shared" si="34"/>
        <v>0</v>
      </c>
      <c r="W92" s="147"/>
      <c r="X92" s="147" t="s">
        <v>170</v>
      </c>
      <c r="Y92" s="144"/>
      <c r="Z92" s="144"/>
      <c r="AA92" s="144"/>
      <c r="AB92" s="144"/>
      <c r="AC92" s="144"/>
      <c r="AD92" s="144"/>
      <c r="AE92" s="144"/>
      <c r="AF92" s="144"/>
      <c r="AG92" s="144" t="s">
        <v>171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61">
        <v>79</v>
      </c>
      <c r="B93" s="162" t="s">
        <v>269</v>
      </c>
      <c r="C93" s="168" t="s">
        <v>270</v>
      </c>
      <c r="D93" s="163" t="s">
        <v>271</v>
      </c>
      <c r="E93" s="164">
        <v>4</v>
      </c>
      <c r="F93" s="165">
        <v>0</v>
      </c>
      <c r="G93" s="166">
        <f t="shared" si="28"/>
        <v>0</v>
      </c>
      <c r="H93" s="147">
        <v>0</v>
      </c>
      <c r="I93" s="147">
        <f t="shared" si="29"/>
        <v>0</v>
      </c>
      <c r="J93" s="147">
        <v>1053</v>
      </c>
      <c r="K93" s="147">
        <f t="shared" si="30"/>
        <v>4212</v>
      </c>
      <c r="L93" s="147">
        <v>21</v>
      </c>
      <c r="M93" s="147">
        <f t="shared" si="31"/>
        <v>0</v>
      </c>
      <c r="N93" s="147">
        <v>0</v>
      </c>
      <c r="O93" s="147">
        <f t="shared" si="32"/>
        <v>0</v>
      </c>
      <c r="P93" s="147">
        <v>0</v>
      </c>
      <c r="Q93" s="147">
        <f t="shared" si="33"/>
        <v>0</v>
      </c>
      <c r="R93" s="147" t="s">
        <v>272</v>
      </c>
      <c r="S93" s="147" t="s">
        <v>120</v>
      </c>
      <c r="T93" s="147" t="s">
        <v>120</v>
      </c>
      <c r="U93" s="147">
        <v>0</v>
      </c>
      <c r="V93" s="147">
        <f t="shared" si="34"/>
        <v>0</v>
      </c>
      <c r="W93" s="147"/>
      <c r="X93" s="147" t="s">
        <v>273</v>
      </c>
      <c r="Y93" s="144"/>
      <c r="Z93" s="144"/>
      <c r="AA93" s="144"/>
      <c r="AB93" s="144"/>
      <c r="AC93" s="144"/>
      <c r="AD93" s="144"/>
      <c r="AE93" s="144"/>
      <c r="AF93" s="144"/>
      <c r="AG93" s="144" t="s">
        <v>274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61">
        <v>80</v>
      </c>
      <c r="B94" s="162" t="s">
        <v>275</v>
      </c>
      <c r="C94" s="168" t="s">
        <v>276</v>
      </c>
      <c r="D94" s="163" t="s">
        <v>123</v>
      </c>
      <c r="E94" s="164">
        <v>4</v>
      </c>
      <c r="F94" s="165">
        <v>0</v>
      </c>
      <c r="G94" s="166">
        <f t="shared" si="28"/>
        <v>0</v>
      </c>
      <c r="H94" s="147">
        <v>0</v>
      </c>
      <c r="I94" s="147">
        <f t="shared" si="29"/>
        <v>0</v>
      </c>
      <c r="J94" s="147">
        <v>12000</v>
      </c>
      <c r="K94" s="147">
        <f t="shared" si="30"/>
        <v>48000</v>
      </c>
      <c r="L94" s="147">
        <v>21</v>
      </c>
      <c r="M94" s="147">
        <f t="shared" si="31"/>
        <v>0</v>
      </c>
      <c r="N94" s="147">
        <v>0</v>
      </c>
      <c r="O94" s="147">
        <f t="shared" si="32"/>
        <v>0</v>
      </c>
      <c r="P94" s="147">
        <v>0</v>
      </c>
      <c r="Q94" s="147">
        <f t="shared" si="33"/>
        <v>0</v>
      </c>
      <c r="R94" s="147"/>
      <c r="S94" s="147" t="s">
        <v>110</v>
      </c>
      <c r="T94" s="147" t="s">
        <v>257</v>
      </c>
      <c r="U94" s="147">
        <v>0</v>
      </c>
      <c r="V94" s="147">
        <f t="shared" si="34"/>
        <v>0</v>
      </c>
      <c r="W94" s="147"/>
      <c r="X94" s="147" t="s">
        <v>277</v>
      </c>
      <c r="Y94" s="144"/>
      <c r="Z94" s="144"/>
      <c r="AA94" s="144"/>
      <c r="AB94" s="144"/>
      <c r="AC94" s="144"/>
      <c r="AD94" s="144"/>
      <c r="AE94" s="144"/>
      <c r="AF94" s="144"/>
      <c r="AG94" s="144" t="s">
        <v>278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x14ac:dyDescent="0.2">
      <c r="A95" s="149" t="s">
        <v>105</v>
      </c>
      <c r="B95" s="150" t="s">
        <v>70</v>
      </c>
      <c r="C95" s="167" t="s">
        <v>71</v>
      </c>
      <c r="D95" s="151"/>
      <c r="E95" s="152"/>
      <c r="F95" s="153"/>
      <c r="G95" s="154">
        <f>SUMIF(AG96:AG106,"&lt;&gt;NOR",G96:G106)</f>
        <v>0</v>
      </c>
      <c r="H95" s="148"/>
      <c r="I95" s="148">
        <f>SUM(I96:I106)</f>
        <v>273119.3</v>
      </c>
      <c r="J95" s="148"/>
      <c r="K95" s="148">
        <f>SUM(K96:K106)</f>
        <v>114731.2</v>
      </c>
      <c r="L95" s="148"/>
      <c r="M95" s="148">
        <f>SUM(M96:M106)</f>
        <v>0</v>
      </c>
      <c r="N95" s="148"/>
      <c r="O95" s="148">
        <f>SUM(O96:O106)</f>
        <v>6.9999999999999993E-2</v>
      </c>
      <c r="P95" s="148"/>
      <c r="Q95" s="148">
        <f>SUM(Q96:Q106)</f>
        <v>0</v>
      </c>
      <c r="R95" s="148"/>
      <c r="S95" s="148"/>
      <c r="T95" s="148"/>
      <c r="U95" s="148"/>
      <c r="V95" s="148">
        <f>SUM(V96:V106)</f>
        <v>120.21000000000001</v>
      </c>
      <c r="W95" s="148"/>
      <c r="X95" s="148"/>
      <c r="AG95" t="s">
        <v>106</v>
      </c>
    </row>
    <row r="96" spans="1:60" outlineLevel="1" x14ac:dyDescent="0.2">
      <c r="A96" s="161">
        <v>81</v>
      </c>
      <c r="B96" s="162" t="s">
        <v>279</v>
      </c>
      <c r="C96" s="168" t="s">
        <v>280</v>
      </c>
      <c r="D96" s="163" t="s">
        <v>140</v>
      </c>
      <c r="E96" s="164">
        <v>1</v>
      </c>
      <c r="F96" s="165">
        <v>0</v>
      </c>
      <c r="G96" s="166">
        <f t="shared" ref="G96:G106" si="35">ROUND(E96*F96,2)</f>
        <v>0</v>
      </c>
      <c r="H96" s="147">
        <v>0</v>
      </c>
      <c r="I96" s="147">
        <f t="shared" ref="I96:I106" si="36">ROUND(E96*H96,2)</f>
        <v>0</v>
      </c>
      <c r="J96" s="147">
        <v>671</v>
      </c>
      <c r="K96" s="147">
        <f t="shared" ref="K96:K106" si="37">ROUND(E96*J96,2)</f>
        <v>671</v>
      </c>
      <c r="L96" s="147">
        <v>21</v>
      </c>
      <c r="M96" s="147">
        <f t="shared" ref="M96:M106" si="38">G96*(1+L96/100)</f>
        <v>0</v>
      </c>
      <c r="N96" s="147">
        <v>0</v>
      </c>
      <c r="O96" s="147">
        <f t="shared" ref="O96:O106" si="39">ROUND(E96*N96,2)</f>
        <v>0</v>
      </c>
      <c r="P96" s="147">
        <v>0</v>
      </c>
      <c r="Q96" s="147">
        <f t="shared" ref="Q96:Q106" si="40">ROUND(E96*P96,2)</f>
        <v>0</v>
      </c>
      <c r="R96" s="147"/>
      <c r="S96" s="147" t="s">
        <v>120</v>
      </c>
      <c r="T96" s="147" t="s">
        <v>120</v>
      </c>
      <c r="U96" s="147">
        <v>1.46</v>
      </c>
      <c r="V96" s="147">
        <f t="shared" ref="V96:V106" si="41">ROUND(E96*U96,2)</f>
        <v>1.46</v>
      </c>
      <c r="W96" s="147"/>
      <c r="X96" s="147" t="s">
        <v>111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112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ht="22.5" outlineLevel="1" x14ac:dyDescent="0.2">
      <c r="A97" s="161">
        <v>82</v>
      </c>
      <c r="B97" s="162" t="s">
        <v>281</v>
      </c>
      <c r="C97" s="168" t="s">
        <v>282</v>
      </c>
      <c r="D97" s="163" t="s">
        <v>123</v>
      </c>
      <c r="E97" s="164">
        <v>2</v>
      </c>
      <c r="F97" s="165">
        <v>0</v>
      </c>
      <c r="G97" s="166">
        <f t="shared" si="35"/>
        <v>0</v>
      </c>
      <c r="H97" s="147">
        <v>30000</v>
      </c>
      <c r="I97" s="147">
        <f t="shared" si="36"/>
        <v>60000</v>
      </c>
      <c r="J97" s="147">
        <v>600</v>
      </c>
      <c r="K97" s="147">
        <f t="shared" si="37"/>
        <v>1200</v>
      </c>
      <c r="L97" s="147">
        <v>21</v>
      </c>
      <c r="M97" s="147">
        <f t="shared" si="38"/>
        <v>0</v>
      </c>
      <c r="N97" s="147">
        <v>0</v>
      </c>
      <c r="O97" s="147">
        <f t="shared" si="39"/>
        <v>0</v>
      </c>
      <c r="P97" s="147">
        <v>0</v>
      </c>
      <c r="Q97" s="147">
        <f t="shared" si="40"/>
        <v>0</v>
      </c>
      <c r="R97" s="147"/>
      <c r="S97" s="147" t="s">
        <v>110</v>
      </c>
      <c r="T97" s="147">
        <v>2021</v>
      </c>
      <c r="U97" s="147">
        <v>0</v>
      </c>
      <c r="V97" s="147">
        <f t="shared" si="41"/>
        <v>0</v>
      </c>
      <c r="W97" s="147"/>
      <c r="X97" s="147" t="s">
        <v>111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112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ht="22.5" outlineLevel="1" x14ac:dyDescent="0.2">
      <c r="A98" s="161">
        <v>83</v>
      </c>
      <c r="B98" s="162" t="s">
        <v>283</v>
      </c>
      <c r="C98" s="168" t="s">
        <v>284</v>
      </c>
      <c r="D98" s="163" t="s">
        <v>196</v>
      </c>
      <c r="E98" s="164">
        <v>1</v>
      </c>
      <c r="F98" s="165">
        <v>0</v>
      </c>
      <c r="G98" s="166">
        <f t="shared" si="35"/>
        <v>0</v>
      </c>
      <c r="H98" s="147">
        <v>21700</v>
      </c>
      <c r="I98" s="147">
        <f t="shared" si="36"/>
        <v>21700</v>
      </c>
      <c r="J98" s="147">
        <v>10630</v>
      </c>
      <c r="K98" s="147">
        <f t="shared" si="37"/>
        <v>10630</v>
      </c>
      <c r="L98" s="147">
        <v>21</v>
      </c>
      <c r="M98" s="147">
        <f t="shared" si="38"/>
        <v>0</v>
      </c>
      <c r="N98" s="147">
        <v>6.4000000000000001E-2</v>
      </c>
      <c r="O98" s="147">
        <f t="shared" si="39"/>
        <v>0.06</v>
      </c>
      <c r="P98" s="147">
        <v>0</v>
      </c>
      <c r="Q98" s="147">
        <f t="shared" si="40"/>
        <v>0</v>
      </c>
      <c r="R98" s="147"/>
      <c r="S98" s="147" t="s">
        <v>110</v>
      </c>
      <c r="T98" s="147">
        <v>2021</v>
      </c>
      <c r="U98" s="147">
        <v>5.99</v>
      </c>
      <c r="V98" s="147">
        <f t="shared" si="41"/>
        <v>5.99</v>
      </c>
      <c r="W98" s="147"/>
      <c r="X98" s="147" t="s">
        <v>111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112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">
      <c r="A99" s="161">
        <v>84</v>
      </c>
      <c r="B99" s="162" t="s">
        <v>285</v>
      </c>
      <c r="C99" s="168" t="s">
        <v>286</v>
      </c>
      <c r="D99" s="163" t="s">
        <v>140</v>
      </c>
      <c r="E99" s="164">
        <v>1</v>
      </c>
      <c r="F99" s="165">
        <v>0</v>
      </c>
      <c r="G99" s="166">
        <f t="shared" si="35"/>
        <v>0</v>
      </c>
      <c r="H99" s="147">
        <v>1150.3</v>
      </c>
      <c r="I99" s="147">
        <f t="shared" si="36"/>
        <v>1150.3</v>
      </c>
      <c r="J99" s="147">
        <v>1084.7</v>
      </c>
      <c r="K99" s="147">
        <f t="shared" si="37"/>
        <v>1084.7</v>
      </c>
      <c r="L99" s="147">
        <v>21</v>
      </c>
      <c r="M99" s="147">
        <f t="shared" si="38"/>
        <v>0</v>
      </c>
      <c r="N99" s="147">
        <v>4.9899999999999996E-3</v>
      </c>
      <c r="O99" s="147">
        <f t="shared" si="39"/>
        <v>0</v>
      </c>
      <c r="P99" s="147">
        <v>0</v>
      </c>
      <c r="Q99" s="147">
        <f t="shared" si="40"/>
        <v>0</v>
      </c>
      <c r="R99" s="147"/>
      <c r="S99" s="147" t="s">
        <v>120</v>
      </c>
      <c r="T99" s="147" t="s">
        <v>120</v>
      </c>
      <c r="U99" s="147">
        <v>2.36</v>
      </c>
      <c r="V99" s="147">
        <f t="shared" si="41"/>
        <v>2.36</v>
      </c>
      <c r="W99" s="147"/>
      <c r="X99" s="147" t="s">
        <v>111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112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ht="22.5" outlineLevel="1" x14ac:dyDescent="0.2">
      <c r="A100" s="161">
        <v>85</v>
      </c>
      <c r="B100" s="162" t="s">
        <v>287</v>
      </c>
      <c r="C100" s="168" t="s">
        <v>288</v>
      </c>
      <c r="D100" s="163" t="s">
        <v>123</v>
      </c>
      <c r="E100" s="164">
        <v>1</v>
      </c>
      <c r="F100" s="165">
        <v>0</v>
      </c>
      <c r="G100" s="166">
        <f t="shared" si="35"/>
        <v>0</v>
      </c>
      <c r="H100" s="147">
        <v>0</v>
      </c>
      <c r="I100" s="147">
        <f t="shared" si="36"/>
        <v>0</v>
      </c>
      <c r="J100" s="147">
        <v>33100</v>
      </c>
      <c r="K100" s="147">
        <f t="shared" si="37"/>
        <v>33100</v>
      </c>
      <c r="L100" s="147">
        <v>21</v>
      </c>
      <c r="M100" s="147">
        <f t="shared" si="38"/>
        <v>0</v>
      </c>
      <c r="N100" s="147">
        <v>0</v>
      </c>
      <c r="O100" s="147">
        <f t="shared" si="39"/>
        <v>0</v>
      </c>
      <c r="P100" s="147">
        <v>0</v>
      </c>
      <c r="Q100" s="147">
        <f t="shared" si="40"/>
        <v>0</v>
      </c>
      <c r="R100" s="147"/>
      <c r="S100" s="147" t="s">
        <v>110</v>
      </c>
      <c r="T100" s="147">
        <v>2021</v>
      </c>
      <c r="U100" s="147">
        <v>0</v>
      </c>
      <c r="V100" s="147">
        <f t="shared" si="41"/>
        <v>0</v>
      </c>
      <c r="W100" s="147"/>
      <c r="X100" s="147" t="s">
        <v>111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112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ht="22.5" outlineLevel="1" x14ac:dyDescent="0.2">
      <c r="A101" s="161">
        <v>86</v>
      </c>
      <c r="B101" s="162" t="s">
        <v>289</v>
      </c>
      <c r="C101" s="168" t="s">
        <v>290</v>
      </c>
      <c r="D101" s="163" t="s">
        <v>123</v>
      </c>
      <c r="E101" s="164">
        <v>1</v>
      </c>
      <c r="F101" s="165">
        <v>0</v>
      </c>
      <c r="G101" s="166">
        <f t="shared" si="35"/>
        <v>0</v>
      </c>
      <c r="H101" s="147">
        <v>63500</v>
      </c>
      <c r="I101" s="147">
        <f t="shared" si="36"/>
        <v>63500</v>
      </c>
      <c r="J101" s="147">
        <v>2000</v>
      </c>
      <c r="K101" s="147">
        <f t="shared" si="37"/>
        <v>2000</v>
      </c>
      <c r="L101" s="147">
        <v>21</v>
      </c>
      <c r="M101" s="147">
        <f t="shared" si="38"/>
        <v>0</v>
      </c>
      <c r="N101" s="147">
        <v>0</v>
      </c>
      <c r="O101" s="147">
        <f t="shared" si="39"/>
        <v>0</v>
      </c>
      <c r="P101" s="147">
        <v>0</v>
      </c>
      <c r="Q101" s="147">
        <f t="shared" si="40"/>
        <v>0</v>
      </c>
      <c r="R101" s="147"/>
      <c r="S101" s="147" t="s">
        <v>110</v>
      </c>
      <c r="T101" s="147">
        <v>2021</v>
      </c>
      <c r="U101" s="147">
        <v>0</v>
      </c>
      <c r="V101" s="147">
        <f t="shared" si="41"/>
        <v>0</v>
      </c>
      <c r="W101" s="147"/>
      <c r="X101" s="147" t="s">
        <v>111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112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ht="22.5" outlineLevel="1" x14ac:dyDescent="0.2">
      <c r="A102" s="161">
        <v>87</v>
      </c>
      <c r="B102" s="162" t="s">
        <v>291</v>
      </c>
      <c r="C102" s="168" t="s">
        <v>292</v>
      </c>
      <c r="D102" s="163" t="s">
        <v>123</v>
      </c>
      <c r="E102" s="164">
        <v>2</v>
      </c>
      <c r="F102" s="165">
        <v>0</v>
      </c>
      <c r="G102" s="166">
        <f t="shared" si="35"/>
        <v>0</v>
      </c>
      <c r="H102" s="147">
        <v>62700</v>
      </c>
      <c r="I102" s="147">
        <f t="shared" si="36"/>
        <v>125400</v>
      </c>
      <c r="J102" s="147">
        <v>1500</v>
      </c>
      <c r="K102" s="147">
        <f t="shared" si="37"/>
        <v>3000</v>
      </c>
      <c r="L102" s="147">
        <v>21</v>
      </c>
      <c r="M102" s="147">
        <f t="shared" si="38"/>
        <v>0</v>
      </c>
      <c r="N102" s="147">
        <v>0</v>
      </c>
      <c r="O102" s="147">
        <f t="shared" si="39"/>
        <v>0</v>
      </c>
      <c r="P102" s="147">
        <v>0</v>
      </c>
      <c r="Q102" s="147">
        <f t="shared" si="40"/>
        <v>0</v>
      </c>
      <c r="R102" s="147"/>
      <c r="S102" s="147" t="s">
        <v>110</v>
      </c>
      <c r="T102" s="147">
        <v>2021</v>
      </c>
      <c r="U102" s="147">
        <v>0</v>
      </c>
      <c r="V102" s="147">
        <f t="shared" si="41"/>
        <v>0</v>
      </c>
      <c r="W102" s="147"/>
      <c r="X102" s="147" t="s">
        <v>111</v>
      </c>
      <c r="Y102" s="144"/>
      <c r="Z102" s="144"/>
      <c r="AA102" s="144"/>
      <c r="AB102" s="144"/>
      <c r="AC102" s="144"/>
      <c r="AD102" s="144"/>
      <c r="AE102" s="144"/>
      <c r="AF102" s="144"/>
      <c r="AG102" s="144" t="s">
        <v>112</v>
      </c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  <c r="BG102" s="144"/>
      <c r="BH102" s="144"/>
    </row>
    <row r="103" spans="1:60" outlineLevel="1" x14ac:dyDescent="0.2">
      <c r="A103" s="161">
        <v>88</v>
      </c>
      <c r="B103" s="162" t="s">
        <v>293</v>
      </c>
      <c r="C103" s="168" t="s">
        <v>294</v>
      </c>
      <c r="D103" s="163" t="s">
        <v>167</v>
      </c>
      <c r="E103" s="164">
        <v>100</v>
      </c>
      <c r="F103" s="165">
        <v>0</v>
      </c>
      <c r="G103" s="166">
        <f t="shared" si="35"/>
        <v>0</v>
      </c>
      <c r="H103" s="147">
        <v>13.69</v>
      </c>
      <c r="I103" s="147">
        <f t="shared" si="36"/>
        <v>1369</v>
      </c>
      <c r="J103" s="147">
        <v>145.31</v>
      </c>
      <c r="K103" s="147">
        <f t="shared" si="37"/>
        <v>14531</v>
      </c>
      <c r="L103" s="147">
        <v>21</v>
      </c>
      <c r="M103" s="147">
        <f t="shared" si="38"/>
        <v>0</v>
      </c>
      <c r="N103" s="147">
        <v>6.0000000000000002E-5</v>
      </c>
      <c r="O103" s="147">
        <f t="shared" si="39"/>
        <v>0.01</v>
      </c>
      <c r="P103" s="147">
        <v>0</v>
      </c>
      <c r="Q103" s="147">
        <f t="shared" si="40"/>
        <v>0</v>
      </c>
      <c r="R103" s="147"/>
      <c r="S103" s="147" t="s">
        <v>120</v>
      </c>
      <c r="T103" s="147" t="s">
        <v>120</v>
      </c>
      <c r="U103" s="147">
        <v>0.30399999999999999</v>
      </c>
      <c r="V103" s="147">
        <f t="shared" si="41"/>
        <v>30.4</v>
      </c>
      <c r="W103" s="147"/>
      <c r="X103" s="147" t="s">
        <v>111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112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ht="22.5" outlineLevel="1" x14ac:dyDescent="0.2">
      <c r="A104" s="161">
        <v>89</v>
      </c>
      <c r="B104" s="162" t="s">
        <v>295</v>
      </c>
      <c r="C104" s="168" t="s">
        <v>296</v>
      </c>
      <c r="D104" s="163" t="s">
        <v>223</v>
      </c>
      <c r="E104" s="164">
        <v>20</v>
      </c>
      <c r="F104" s="165">
        <v>0</v>
      </c>
      <c r="G104" s="166">
        <f t="shared" si="35"/>
        <v>0</v>
      </c>
      <c r="H104" s="147">
        <v>0</v>
      </c>
      <c r="I104" s="147">
        <f t="shared" si="36"/>
        <v>0</v>
      </c>
      <c r="J104" s="147">
        <v>569.64</v>
      </c>
      <c r="K104" s="147">
        <f t="shared" si="37"/>
        <v>11392.8</v>
      </c>
      <c r="L104" s="147">
        <v>21</v>
      </c>
      <c r="M104" s="147">
        <f t="shared" si="38"/>
        <v>0</v>
      </c>
      <c r="N104" s="147">
        <v>0</v>
      </c>
      <c r="O104" s="147">
        <f t="shared" si="39"/>
        <v>0</v>
      </c>
      <c r="P104" s="147">
        <v>0</v>
      </c>
      <c r="Q104" s="147">
        <f t="shared" si="40"/>
        <v>0</v>
      </c>
      <c r="R104" s="147"/>
      <c r="S104" s="147" t="s">
        <v>110</v>
      </c>
      <c r="T104" s="147" t="s">
        <v>257</v>
      </c>
      <c r="U104" s="147">
        <v>1</v>
      </c>
      <c r="V104" s="147">
        <f t="shared" si="41"/>
        <v>20</v>
      </c>
      <c r="W104" s="147"/>
      <c r="X104" s="147" t="s">
        <v>225</v>
      </c>
      <c r="Y104" s="144"/>
      <c r="Z104" s="144"/>
      <c r="AA104" s="144"/>
      <c r="AB104" s="144"/>
      <c r="AC104" s="144"/>
      <c r="AD104" s="144"/>
      <c r="AE104" s="144"/>
      <c r="AF104" s="144"/>
      <c r="AG104" s="144" t="s">
        <v>226</v>
      </c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  <c r="BG104" s="144"/>
      <c r="BH104" s="144"/>
    </row>
    <row r="105" spans="1:60" outlineLevel="1" x14ac:dyDescent="0.2">
      <c r="A105" s="161">
        <v>90</v>
      </c>
      <c r="B105" s="162" t="s">
        <v>255</v>
      </c>
      <c r="C105" s="168" t="s">
        <v>256</v>
      </c>
      <c r="D105" s="163" t="s">
        <v>223</v>
      </c>
      <c r="E105" s="164">
        <v>60</v>
      </c>
      <c r="F105" s="165">
        <v>0</v>
      </c>
      <c r="G105" s="166">
        <f t="shared" si="35"/>
        <v>0</v>
      </c>
      <c r="H105" s="147">
        <v>0</v>
      </c>
      <c r="I105" s="147">
        <f t="shared" si="36"/>
        <v>0</v>
      </c>
      <c r="J105" s="147">
        <v>501.28</v>
      </c>
      <c r="K105" s="147">
        <f t="shared" si="37"/>
        <v>30076.799999999999</v>
      </c>
      <c r="L105" s="147">
        <v>21</v>
      </c>
      <c r="M105" s="147">
        <f t="shared" si="38"/>
        <v>0</v>
      </c>
      <c r="N105" s="147">
        <v>0</v>
      </c>
      <c r="O105" s="147">
        <f t="shared" si="39"/>
        <v>0</v>
      </c>
      <c r="P105" s="147">
        <v>0</v>
      </c>
      <c r="Q105" s="147">
        <f t="shared" si="40"/>
        <v>0</v>
      </c>
      <c r="R105" s="147"/>
      <c r="S105" s="147" t="s">
        <v>110</v>
      </c>
      <c r="T105" s="147" t="s">
        <v>257</v>
      </c>
      <c r="U105" s="147">
        <v>1</v>
      </c>
      <c r="V105" s="147">
        <f t="shared" si="41"/>
        <v>60</v>
      </c>
      <c r="W105" s="147"/>
      <c r="X105" s="147" t="s">
        <v>225</v>
      </c>
      <c r="Y105" s="144"/>
      <c r="Z105" s="144"/>
      <c r="AA105" s="144"/>
      <c r="AB105" s="144"/>
      <c r="AC105" s="144"/>
      <c r="AD105" s="144"/>
      <c r="AE105" s="144"/>
      <c r="AF105" s="144"/>
      <c r="AG105" s="144" t="s">
        <v>226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outlineLevel="1" x14ac:dyDescent="0.2">
      <c r="A106" s="161">
        <v>91</v>
      </c>
      <c r="B106" s="162" t="s">
        <v>297</v>
      </c>
      <c r="C106" s="168" t="s">
        <v>298</v>
      </c>
      <c r="D106" s="163" t="s">
        <v>0</v>
      </c>
      <c r="E106" s="164">
        <v>3808.056</v>
      </c>
      <c r="F106" s="165">
        <v>0</v>
      </c>
      <c r="G106" s="166">
        <f t="shared" si="35"/>
        <v>0</v>
      </c>
      <c r="H106" s="147">
        <v>0</v>
      </c>
      <c r="I106" s="147">
        <f t="shared" si="36"/>
        <v>0</v>
      </c>
      <c r="J106" s="147">
        <v>1.85</v>
      </c>
      <c r="K106" s="147">
        <f t="shared" si="37"/>
        <v>7044.9</v>
      </c>
      <c r="L106" s="147">
        <v>21</v>
      </c>
      <c r="M106" s="147">
        <f t="shared" si="38"/>
        <v>0</v>
      </c>
      <c r="N106" s="147">
        <v>0</v>
      </c>
      <c r="O106" s="147">
        <f t="shared" si="39"/>
        <v>0</v>
      </c>
      <c r="P106" s="147">
        <v>0</v>
      </c>
      <c r="Q106" s="147">
        <f t="shared" si="40"/>
        <v>0</v>
      </c>
      <c r="R106" s="147"/>
      <c r="S106" s="147" t="s">
        <v>120</v>
      </c>
      <c r="T106" s="147" t="s">
        <v>120</v>
      </c>
      <c r="U106" s="147">
        <v>0</v>
      </c>
      <c r="V106" s="147">
        <f t="shared" si="41"/>
        <v>0</v>
      </c>
      <c r="W106" s="147"/>
      <c r="X106" s="147" t="s">
        <v>170</v>
      </c>
      <c r="Y106" s="144"/>
      <c r="Z106" s="144"/>
      <c r="AA106" s="144"/>
      <c r="AB106" s="144"/>
      <c r="AC106" s="144"/>
      <c r="AD106" s="144"/>
      <c r="AE106" s="144"/>
      <c r="AF106" s="144"/>
      <c r="AG106" s="144" t="s">
        <v>171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x14ac:dyDescent="0.2">
      <c r="A107" s="149" t="s">
        <v>105</v>
      </c>
      <c r="B107" s="150" t="s">
        <v>72</v>
      </c>
      <c r="C107" s="167" t="s">
        <v>73</v>
      </c>
      <c r="D107" s="151"/>
      <c r="E107" s="152"/>
      <c r="F107" s="153"/>
      <c r="G107" s="154">
        <f>SUMIF(AG108:AG125,"&lt;&gt;NOR",G108:G125)</f>
        <v>0</v>
      </c>
      <c r="H107" s="148"/>
      <c r="I107" s="148">
        <f>SUM(I108:I125)</f>
        <v>105150.83</v>
      </c>
      <c r="J107" s="148"/>
      <c r="K107" s="148">
        <f>SUM(K108:K125)</f>
        <v>109615.51</v>
      </c>
      <c r="L107" s="148"/>
      <c r="M107" s="148">
        <f>SUM(M108:M125)</f>
        <v>0</v>
      </c>
      <c r="N107" s="148"/>
      <c r="O107" s="148">
        <f>SUM(O108:O125)</f>
        <v>1.32</v>
      </c>
      <c r="P107" s="148"/>
      <c r="Q107" s="148">
        <f>SUM(Q108:Q125)</f>
        <v>0.12</v>
      </c>
      <c r="R107" s="148"/>
      <c r="S107" s="148"/>
      <c r="T107" s="148"/>
      <c r="U107" s="148"/>
      <c r="V107" s="148">
        <f>SUM(V108:V125)</f>
        <v>175.59</v>
      </c>
      <c r="W107" s="148"/>
      <c r="X107" s="148"/>
      <c r="AG107" t="s">
        <v>106</v>
      </c>
    </row>
    <row r="108" spans="1:60" ht="22.5" outlineLevel="1" x14ac:dyDescent="0.2">
      <c r="A108" s="161">
        <v>92</v>
      </c>
      <c r="B108" s="162" t="s">
        <v>299</v>
      </c>
      <c r="C108" s="168" t="s">
        <v>300</v>
      </c>
      <c r="D108" s="163" t="s">
        <v>301</v>
      </c>
      <c r="E108" s="164">
        <v>2</v>
      </c>
      <c r="F108" s="165">
        <v>0</v>
      </c>
      <c r="G108" s="166">
        <f t="shared" ref="G108:G125" si="42">ROUND(E108*F108,2)</f>
        <v>0</v>
      </c>
      <c r="H108" s="147">
        <v>0</v>
      </c>
      <c r="I108" s="147">
        <f t="shared" ref="I108:I125" si="43">ROUND(E108*H108,2)</f>
        <v>0</v>
      </c>
      <c r="J108" s="147">
        <v>648</v>
      </c>
      <c r="K108" s="147">
        <f t="shared" ref="K108:K125" si="44">ROUND(E108*J108,2)</f>
        <v>1296</v>
      </c>
      <c r="L108" s="147">
        <v>21</v>
      </c>
      <c r="M108" s="147">
        <f t="shared" ref="M108:M125" si="45">G108*(1+L108/100)</f>
        <v>0</v>
      </c>
      <c r="N108" s="147">
        <v>0</v>
      </c>
      <c r="O108" s="147">
        <f t="shared" ref="O108:O125" si="46">ROUND(E108*N108,2)</f>
        <v>0</v>
      </c>
      <c r="P108" s="147">
        <v>0</v>
      </c>
      <c r="Q108" s="147">
        <f t="shared" ref="Q108:Q125" si="47">ROUND(E108*P108,2)</f>
        <v>0</v>
      </c>
      <c r="R108" s="147"/>
      <c r="S108" s="147" t="s">
        <v>120</v>
      </c>
      <c r="T108" s="147" t="s">
        <v>120</v>
      </c>
      <c r="U108" s="147">
        <v>1.6</v>
      </c>
      <c r="V108" s="147">
        <f t="shared" ref="V108:V125" si="48">ROUND(E108*U108,2)</f>
        <v>3.2</v>
      </c>
      <c r="W108" s="147"/>
      <c r="X108" s="147" t="s">
        <v>111</v>
      </c>
      <c r="Y108" s="144"/>
      <c r="Z108" s="144"/>
      <c r="AA108" s="144"/>
      <c r="AB108" s="144"/>
      <c r="AC108" s="144"/>
      <c r="AD108" s="144"/>
      <c r="AE108" s="144"/>
      <c r="AF108" s="144"/>
      <c r="AG108" s="144" t="s">
        <v>112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ht="22.5" outlineLevel="1" x14ac:dyDescent="0.2">
      <c r="A109" s="161">
        <v>93</v>
      </c>
      <c r="B109" s="162" t="s">
        <v>302</v>
      </c>
      <c r="C109" s="168" t="s">
        <v>303</v>
      </c>
      <c r="D109" s="163" t="s">
        <v>304</v>
      </c>
      <c r="E109" s="164">
        <v>2</v>
      </c>
      <c r="F109" s="165">
        <v>0</v>
      </c>
      <c r="G109" s="166">
        <f t="shared" si="42"/>
        <v>0</v>
      </c>
      <c r="H109" s="147">
        <v>0</v>
      </c>
      <c r="I109" s="147">
        <f t="shared" si="43"/>
        <v>0</v>
      </c>
      <c r="J109" s="147">
        <v>357</v>
      </c>
      <c r="K109" s="147">
        <f t="shared" si="44"/>
        <v>714</v>
      </c>
      <c r="L109" s="147">
        <v>21</v>
      </c>
      <c r="M109" s="147">
        <f t="shared" si="45"/>
        <v>0</v>
      </c>
      <c r="N109" s="147">
        <v>0</v>
      </c>
      <c r="O109" s="147">
        <f t="shared" si="46"/>
        <v>0</v>
      </c>
      <c r="P109" s="147">
        <v>0</v>
      </c>
      <c r="Q109" s="147">
        <f t="shared" si="47"/>
        <v>0</v>
      </c>
      <c r="R109" s="147"/>
      <c r="S109" s="147" t="s">
        <v>120</v>
      </c>
      <c r="T109" s="147" t="s">
        <v>120</v>
      </c>
      <c r="U109" s="147">
        <v>0</v>
      </c>
      <c r="V109" s="147">
        <f t="shared" si="48"/>
        <v>0</v>
      </c>
      <c r="W109" s="147"/>
      <c r="X109" s="147" t="s">
        <v>111</v>
      </c>
      <c r="Y109" s="144"/>
      <c r="Z109" s="144"/>
      <c r="AA109" s="144"/>
      <c r="AB109" s="144"/>
      <c r="AC109" s="144"/>
      <c r="AD109" s="144"/>
      <c r="AE109" s="144"/>
      <c r="AF109" s="144"/>
      <c r="AG109" s="144" t="s">
        <v>112</v>
      </c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ht="22.5" outlineLevel="1" x14ac:dyDescent="0.2">
      <c r="A110" s="161">
        <v>94</v>
      </c>
      <c r="B110" s="162" t="s">
        <v>305</v>
      </c>
      <c r="C110" s="168" t="s">
        <v>306</v>
      </c>
      <c r="D110" s="163" t="s">
        <v>301</v>
      </c>
      <c r="E110" s="164">
        <v>2</v>
      </c>
      <c r="F110" s="165">
        <v>0</v>
      </c>
      <c r="G110" s="166">
        <f t="shared" si="42"/>
        <v>0</v>
      </c>
      <c r="H110" s="147">
        <v>0</v>
      </c>
      <c r="I110" s="147">
        <f t="shared" si="43"/>
        <v>0</v>
      </c>
      <c r="J110" s="147">
        <v>621</v>
      </c>
      <c r="K110" s="147">
        <f t="shared" si="44"/>
        <v>1242</v>
      </c>
      <c r="L110" s="147">
        <v>21</v>
      </c>
      <c r="M110" s="147">
        <f t="shared" si="45"/>
        <v>0</v>
      </c>
      <c r="N110" s="147">
        <v>0</v>
      </c>
      <c r="O110" s="147">
        <f t="shared" si="46"/>
        <v>0</v>
      </c>
      <c r="P110" s="147">
        <v>0</v>
      </c>
      <c r="Q110" s="147">
        <f t="shared" si="47"/>
        <v>0</v>
      </c>
      <c r="R110" s="147"/>
      <c r="S110" s="147" t="s">
        <v>110</v>
      </c>
      <c r="T110" s="147">
        <v>2021</v>
      </c>
      <c r="U110" s="147">
        <v>1.6</v>
      </c>
      <c r="V110" s="147">
        <f t="shared" si="48"/>
        <v>3.2</v>
      </c>
      <c r="W110" s="147"/>
      <c r="X110" s="147" t="s">
        <v>111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112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outlineLevel="1" x14ac:dyDescent="0.2">
      <c r="A111" s="161">
        <v>95</v>
      </c>
      <c r="B111" s="162" t="s">
        <v>307</v>
      </c>
      <c r="C111" s="168" t="s">
        <v>308</v>
      </c>
      <c r="D111" s="163" t="s">
        <v>119</v>
      </c>
      <c r="E111" s="164">
        <v>30</v>
      </c>
      <c r="F111" s="165">
        <v>0</v>
      </c>
      <c r="G111" s="166">
        <f t="shared" si="42"/>
        <v>0</v>
      </c>
      <c r="H111" s="147">
        <v>400.17</v>
      </c>
      <c r="I111" s="147">
        <f t="shared" si="43"/>
        <v>12005.1</v>
      </c>
      <c r="J111" s="147">
        <v>328.83</v>
      </c>
      <c r="K111" s="147">
        <f t="shared" si="44"/>
        <v>9864.9</v>
      </c>
      <c r="L111" s="147">
        <v>21</v>
      </c>
      <c r="M111" s="147">
        <f t="shared" si="45"/>
        <v>0</v>
      </c>
      <c r="N111" s="147">
        <v>6.8500000000000002E-3</v>
      </c>
      <c r="O111" s="147">
        <f t="shared" si="46"/>
        <v>0.21</v>
      </c>
      <c r="P111" s="147">
        <v>0</v>
      </c>
      <c r="Q111" s="147">
        <f t="shared" si="47"/>
        <v>0</v>
      </c>
      <c r="R111" s="147"/>
      <c r="S111" s="147" t="s">
        <v>120</v>
      </c>
      <c r="T111" s="147" t="s">
        <v>120</v>
      </c>
      <c r="U111" s="147">
        <v>0.64800000000000002</v>
      </c>
      <c r="V111" s="147">
        <f t="shared" si="48"/>
        <v>19.440000000000001</v>
      </c>
      <c r="W111" s="147"/>
      <c r="X111" s="147" t="s">
        <v>111</v>
      </c>
      <c r="Y111" s="144"/>
      <c r="Z111" s="144"/>
      <c r="AA111" s="144"/>
      <c r="AB111" s="144"/>
      <c r="AC111" s="144"/>
      <c r="AD111" s="144"/>
      <c r="AE111" s="144"/>
      <c r="AF111" s="144"/>
      <c r="AG111" s="144" t="s">
        <v>112</v>
      </c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44"/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">
      <c r="A112" s="161">
        <v>96</v>
      </c>
      <c r="B112" s="162" t="s">
        <v>309</v>
      </c>
      <c r="C112" s="168" t="s">
        <v>310</v>
      </c>
      <c r="D112" s="163" t="s">
        <v>119</v>
      </c>
      <c r="E112" s="164">
        <v>16</v>
      </c>
      <c r="F112" s="165">
        <v>0</v>
      </c>
      <c r="G112" s="166">
        <f t="shared" si="42"/>
        <v>0</v>
      </c>
      <c r="H112" s="147">
        <v>937.34</v>
      </c>
      <c r="I112" s="147">
        <f t="shared" si="43"/>
        <v>14997.44</v>
      </c>
      <c r="J112" s="147">
        <v>544.66</v>
      </c>
      <c r="K112" s="147">
        <f t="shared" si="44"/>
        <v>8714.56</v>
      </c>
      <c r="L112" s="147">
        <v>21</v>
      </c>
      <c r="M112" s="147">
        <f t="shared" si="45"/>
        <v>0</v>
      </c>
      <c r="N112" s="147">
        <v>1.362E-2</v>
      </c>
      <c r="O112" s="147">
        <f t="shared" si="46"/>
        <v>0.22</v>
      </c>
      <c r="P112" s="147">
        <v>0</v>
      </c>
      <c r="Q112" s="147">
        <f t="shared" si="47"/>
        <v>0</v>
      </c>
      <c r="R112" s="147"/>
      <c r="S112" s="147" t="s">
        <v>120</v>
      </c>
      <c r="T112" s="147" t="s">
        <v>120</v>
      </c>
      <c r="U112" s="147">
        <v>1.04</v>
      </c>
      <c r="V112" s="147">
        <f t="shared" si="48"/>
        <v>16.64</v>
      </c>
      <c r="W112" s="147"/>
      <c r="X112" s="147" t="s">
        <v>111</v>
      </c>
      <c r="Y112" s="144"/>
      <c r="Z112" s="144"/>
      <c r="AA112" s="144"/>
      <c r="AB112" s="144"/>
      <c r="AC112" s="144"/>
      <c r="AD112" s="144"/>
      <c r="AE112" s="144"/>
      <c r="AF112" s="144"/>
      <c r="AG112" s="144" t="s">
        <v>112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161">
        <v>97</v>
      </c>
      <c r="B113" s="162" t="s">
        <v>311</v>
      </c>
      <c r="C113" s="168" t="s">
        <v>312</v>
      </c>
      <c r="D113" s="163" t="s">
        <v>119</v>
      </c>
      <c r="E113" s="164">
        <v>40</v>
      </c>
      <c r="F113" s="165">
        <v>0</v>
      </c>
      <c r="G113" s="166">
        <f t="shared" si="42"/>
        <v>0</v>
      </c>
      <c r="H113" s="147">
        <v>1765.41</v>
      </c>
      <c r="I113" s="147">
        <f t="shared" si="43"/>
        <v>70616.399999999994</v>
      </c>
      <c r="J113" s="147">
        <v>744.59</v>
      </c>
      <c r="K113" s="147">
        <f t="shared" si="44"/>
        <v>29783.599999999999</v>
      </c>
      <c r="L113" s="147">
        <v>21</v>
      </c>
      <c r="M113" s="147">
        <f t="shared" si="45"/>
        <v>0</v>
      </c>
      <c r="N113" s="147">
        <v>2.1729999999999999E-2</v>
      </c>
      <c r="O113" s="147">
        <f t="shared" si="46"/>
        <v>0.87</v>
      </c>
      <c r="P113" s="147">
        <v>0</v>
      </c>
      <c r="Q113" s="147">
        <f t="shared" si="47"/>
        <v>0</v>
      </c>
      <c r="R113" s="147"/>
      <c r="S113" s="147" t="s">
        <v>120</v>
      </c>
      <c r="T113" s="147" t="s">
        <v>120</v>
      </c>
      <c r="U113" s="147">
        <v>1.4</v>
      </c>
      <c r="V113" s="147">
        <f t="shared" si="48"/>
        <v>56</v>
      </c>
      <c r="W113" s="147"/>
      <c r="X113" s="147" t="s">
        <v>111</v>
      </c>
      <c r="Y113" s="144"/>
      <c r="Z113" s="144"/>
      <c r="AA113" s="144"/>
      <c r="AB113" s="144"/>
      <c r="AC113" s="144"/>
      <c r="AD113" s="144"/>
      <c r="AE113" s="144"/>
      <c r="AF113" s="144"/>
      <c r="AG113" s="144" t="s">
        <v>112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161">
        <v>98</v>
      </c>
      <c r="B114" s="162" t="s">
        <v>313</v>
      </c>
      <c r="C114" s="168" t="s">
        <v>314</v>
      </c>
      <c r="D114" s="163" t="s">
        <v>140</v>
      </c>
      <c r="E114" s="164">
        <v>2</v>
      </c>
      <c r="F114" s="165">
        <v>0</v>
      </c>
      <c r="G114" s="166">
        <f t="shared" si="42"/>
        <v>0</v>
      </c>
      <c r="H114" s="147">
        <v>0</v>
      </c>
      <c r="I114" s="147">
        <f t="shared" si="43"/>
        <v>0</v>
      </c>
      <c r="J114" s="147">
        <v>364</v>
      </c>
      <c r="K114" s="147">
        <f t="shared" si="44"/>
        <v>728</v>
      </c>
      <c r="L114" s="147">
        <v>21</v>
      </c>
      <c r="M114" s="147">
        <f t="shared" si="45"/>
        <v>0</v>
      </c>
      <c r="N114" s="147">
        <v>0</v>
      </c>
      <c r="O114" s="147">
        <f t="shared" si="46"/>
        <v>0</v>
      </c>
      <c r="P114" s="147">
        <v>0</v>
      </c>
      <c r="Q114" s="147">
        <f t="shared" si="47"/>
        <v>0</v>
      </c>
      <c r="R114" s="147"/>
      <c r="S114" s="147" t="s">
        <v>120</v>
      </c>
      <c r="T114" s="147" t="s">
        <v>120</v>
      </c>
      <c r="U114" s="147">
        <v>0.66600000000000004</v>
      </c>
      <c r="V114" s="147">
        <f t="shared" si="48"/>
        <v>1.33</v>
      </c>
      <c r="W114" s="147"/>
      <c r="X114" s="147" t="s">
        <v>111</v>
      </c>
      <c r="Y114" s="144"/>
      <c r="Z114" s="144"/>
      <c r="AA114" s="144"/>
      <c r="AB114" s="144"/>
      <c r="AC114" s="144"/>
      <c r="AD114" s="144"/>
      <c r="AE114" s="144"/>
      <c r="AF114" s="144"/>
      <c r="AG114" s="144" t="s">
        <v>112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">
      <c r="A115" s="161">
        <v>99</v>
      </c>
      <c r="B115" s="162" t="s">
        <v>315</v>
      </c>
      <c r="C115" s="168" t="s">
        <v>316</v>
      </c>
      <c r="D115" s="163" t="s">
        <v>140</v>
      </c>
      <c r="E115" s="164">
        <v>10</v>
      </c>
      <c r="F115" s="165">
        <v>0</v>
      </c>
      <c r="G115" s="166">
        <f t="shared" si="42"/>
        <v>0</v>
      </c>
      <c r="H115" s="147">
        <v>0</v>
      </c>
      <c r="I115" s="147">
        <f t="shared" si="43"/>
        <v>0</v>
      </c>
      <c r="J115" s="147">
        <v>943</v>
      </c>
      <c r="K115" s="147">
        <f t="shared" si="44"/>
        <v>9430</v>
      </c>
      <c r="L115" s="147">
        <v>21</v>
      </c>
      <c r="M115" s="147">
        <f t="shared" si="45"/>
        <v>0</v>
      </c>
      <c r="N115" s="147">
        <v>0</v>
      </c>
      <c r="O115" s="147">
        <f t="shared" si="46"/>
        <v>0</v>
      </c>
      <c r="P115" s="147">
        <v>0</v>
      </c>
      <c r="Q115" s="147">
        <f t="shared" si="47"/>
        <v>0</v>
      </c>
      <c r="R115" s="147"/>
      <c r="S115" s="147" t="s">
        <v>120</v>
      </c>
      <c r="T115" s="147" t="s">
        <v>120</v>
      </c>
      <c r="U115" s="147">
        <v>1.726</v>
      </c>
      <c r="V115" s="147">
        <f t="shared" si="48"/>
        <v>17.260000000000002</v>
      </c>
      <c r="W115" s="147"/>
      <c r="X115" s="147" t="s">
        <v>111</v>
      </c>
      <c r="Y115" s="144"/>
      <c r="Z115" s="144"/>
      <c r="AA115" s="144"/>
      <c r="AB115" s="144"/>
      <c r="AC115" s="144"/>
      <c r="AD115" s="144"/>
      <c r="AE115" s="144"/>
      <c r="AF115" s="144"/>
      <c r="AG115" s="144" t="s">
        <v>112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">
      <c r="A116" s="161">
        <v>100</v>
      </c>
      <c r="B116" s="162" t="s">
        <v>317</v>
      </c>
      <c r="C116" s="168" t="s">
        <v>318</v>
      </c>
      <c r="D116" s="163" t="s">
        <v>140</v>
      </c>
      <c r="E116" s="164">
        <v>2</v>
      </c>
      <c r="F116" s="165">
        <v>0</v>
      </c>
      <c r="G116" s="166">
        <f t="shared" si="42"/>
        <v>0</v>
      </c>
      <c r="H116" s="147">
        <v>532.17999999999995</v>
      </c>
      <c r="I116" s="147">
        <f t="shared" si="43"/>
        <v>1064.3599999999999</v>
      </c>
      <c r="J116" s="147">
        <v>744.82</v>
      </c>
      <c r="K116" s="147">
        <f t="shared" si="44"/>
        <v>1489.64</v>
      </c>
      <c r="L116" s="147">
        <v>21</v>
      </c>
      <c r="M116" s="147">
        <f t="shared" si="45"/>
        <v>0</v>
      </c>
      <c r="N116" s="147">
        <v>2.3999999999999998E-3</v>
      </c>
      <c r="O116" s="147">
        <f t="shared" si="46"/>
        <v>0</v>
      </c>
      <c r="P116" s="147">
        <v>0</v>
      </c>
      <c r="Q116" s="147">
        <f t="shared" si="47"/>
        <v>0</v>
      </c>
      <c r="R116" s="147"/>
      <c r="S116" s="147" t="s">
        <v>120</v>
      </c>
      <c r="T116" s="147" t="s">
        <v>120</v>
      </c>
      <c r="U116" s="147">
        <v>1.363</v>
      </c>
      <c r="V116" s="147">
        <f t="shared" si="48"/>
        <v>2.73</v>
      </c>
      <c r="W116" s="147"/>
      <c r="X116" s="147" t="s">
        <v>111</v>
      </c>
      <c r="Y116" s="144"/>
      <c r="Z116" s="144"/>
      <c r="AA116" s="144"/>
      <c r="AB116" s="144"/>
      <c r="AC116" s="144"/>
      <c r="AD116" s="144"/>
      <c r="AE116" s="144"/>
      <c r="AF116" s="144"/>
      <c r="AG116" s="144" t="s">
        <v>112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161">
        <v>101</v>
      </c>
      <c r="B117" s="162" t="s">
        <v>319</v>
      </c>
      <c r="C117" s="168" t="s">
        <v>320</v>
      </c>
      <c r="D117" s="163" t="s">
        <v>119</v>
      </c>
      <c r="E117" s="164">
        <v>25</v>
      </c>
      <c r="F117" s="165">
        <v>0</v>
      </c>
      <c r="G117" s="166">
        <f t="shared" si="42"/>
        <v>0</v>
      </c>
      <c r="H117" s="147">
        <v>10.17</v>
      </c>
      <c r="I117" s="147">
        <f t="shared" si="43"/>
        <v>254.25</v>
      </c>
      <c r="J117" s="147">
        <v>57.43</v>
      </c>
      <c r="K117" s="147">
        <f t="shared" si="44"/>
        <v>1435.75</v>
      </c>
      <c r="L117" s="147">
        <v>21</v>
      </c>
      <c r="M117" s="147">
        <f t="shared" si="45"/>
        <v>0</v>
      </c>
      <c r="N117" s="147">
        <v>5.0000000000000002E-5</v>
      </c>
      <c r="O117" s="147">
        <f t="shared" si="46"/>
        <v>0</v>
      </c>
      <c r="P117" s="147">
        <v>4.7299999999999998E-3</v>
      </c>
      <c r="Q117" s="147">
        <f t="shared" si="47"/>
        <v>0.12</v>
      </c>
      <c r="R117" s="147"/>
      <c r="S117" s="147" t="s">
        <v>120</v>
      </c>
      <c r="T117" s="147" t="s">
        <v>120</v>
      </c>
      <c r="U117" s="147">
        <v>0.125</v>
      </c>
      <c r="V117" s="147">
        <f t="shared" si="48"/>
        <v>3.13</v>
      </c>
      <c r="W117" s="147"/>
      <c r="X117" s="147" t="s">
        <v>111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112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">
      <c r="A118" s="161">
        <v>102</v>
      </c>
      <c r="B118" s="162" t="s">
        <v>321</v>
      </c>
      <c r="C118" s="168" t="s">
        <v>322</v>
      </c>
      <c r="D118" s="163" t="s">
        <v>119</v>
      </c>
      <c r="E118" s="164">
        <v>8</v>
      </c>
      <c r="F118" s="165">
        <v>0</v>
      </c>
      <c r="G118" s="166">
        <f t="shared" si="42"/>
        <v>0</v>
      </c>
      <c r="H118" s="147">
        <v>589.82000000000005</v>
      </c>
      <c r="I118" s="147">
        <f t="shared" si="43"/>
        <v>4718.5600000000004</v>
      </c>
      <c r="J118" s="147">
        <v>180.18</v>
      </c>
      <c r="K118" s="147">
        <f t="shared" si="44"/>
        <v>1441.44</v>
      </c>
      <c r="L118" s="147">
        <v>21</v>
      </c>
      <c r="M118" s="147">
        <f t="shared" si="45"/>
        <v>0</v>
      </c>
      <c r="N118" s="147">
        <v>1.6000000000000001E-3</v>
      </c>
      <c r="O118" s="147">
        <f t="shared" si="46"/>
        <v>0.01</v>
      </c>
      <c r="P118" s="147">
        <v>0</v>
      </c>
      <c r="Q118" s="147">
        <f t="shared" si="47"/>
        <v>0</v>
      </c>
      <c r="R118" s="147"/>
      <c r="S118" s="147" t="s">
        <v>120</v>
      </c>
      <c r="T118" s="147" t="s">
        <v>120</v>
      </c>
      <c r="U118" s="147">
        <v>0.33332000000000001</v>
      </c>
      <c r="V118" s="147">
        <f t="shared" si="48"/>
        <v>2.67</v>
      </c>
      <c r="W118" s="147"/>
      <c r="X118" s="147" t="s">
        <v>111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112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outlineLevel="1" x14ac:dyDescent="0.2">
      <c r="A119" s="161">
        <v>103</v>
      </c>
      <c r="B119" s="162" t="s">
        <v>323</v>
      </c>
      <c r="C119" s="168" t="s">
        <v>324</v>
      </c>
      <c r="D119" s="163" t="s">
        <v>123</v>
      </c>
      <c r="E119" s="164">
        <v>1</v>
      </c>
      <c r="F119" s="165">
        <v>0</v>
      </c>
      <c r="G119" s="166">
        <f t="shared" si="42"/>
        <v>0</v>
      </c>
      <c r="H119" s="147">
        <v>0</v>
      </c>
      <c r="I119" s="147">
        <f t="shared" si="43"/>
        <v>0</v>
      </c>
      <c r="J119" s="147">
        <v>12000</v>
      </c>
      <c r="K119" s="147">
        <f t="shared" si="44"/>
        <v>12000</v>
      </c>
      <c r="L119" s="147">
        <v>21</v>
      </c>
      <c r="M119" s="147">
        <f t="shared" si="45"/>
        <v>0</v>
      </c>
      <c r="N119" s="147">
        <v>0</v>
      </c>
      <c r="O119" s="147">
        <f t="shared" si="46"/>
        <v>0</v>
      </c>
      <c r="P119" s="147">
        <v>0</v>
      </c>
      <c r="Q119" s="147">
        <f t="shared" si="47"/>
        <v>0</v>
      </c>
      <c r="R119" s="147"/>
      <c r="S119" s="147" t="s">
        <v>110</v>
      </c>
      <c r="T119" s="147">
        <v>2021</v>
      </c>
      <c r="U119" s="147">
        <v>0</v>
      </c>
      <c r="V119" s="147">
        <f t="shared" si="48"/>
        <v>0</v>
      </c>
      <c r="W119" s="147"/>
      <c r="X119" s="147" t="s">
        <v>111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112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">
      <c r="A120" s="161">
        <v>104</v>
      </c>
      <c r="B120" s="162" t="s">
        <v>325</v>
      </c>
      <c r="C120" s="168" t="s">
        <v>326</v>
      </c>
      <c r="D120" s="163" t="s">
        <v>119</v>
      </c>
      <c r="E120" s="164">
        <v>38</v>
      </c>
      <c r="F120" s="165">
        <v>0</v>
      </c>
      <c r="G120" s="166">
        <f t="shared" si="42"/>
        <v>0</v>
      </c>
      <c r="H120" s="147">
        <v>0.34</v>
      </c>
      <c r="I120" s="147">
        <f t="shared" si="43"/>
        <v>12.92</v>
      </c>
      <c r="J120" s="147">
        <v>11.46</v>
      </c>
      <c r="K120" s="147">
        <f t="shared" si="44"/>
        <v>435.48</v>
      </c>
      <c r="L120" s="147">
        <v>21</v>
      </c>
      <c r="M120" s="147">
        <f t="shared" si="45"/>
        <v>0</v>
      </c>
      <c r="N120" s="147">
        <v>0</v>
      </c>
      <c r="O120" s="147">
        <f t="shared" si="46"/>
        <v>0</v>
      </c>
      <c r="P120" s="147">
        <v>0</v>
      </c>
      <c r="Q120" s="147">
        <f t="shared" si="47"/>
        <v>0</v>
      </c>
      <c r="R120" s="147"/>
      <c r="S120" s="147" t="s">
        <v>120</v>
      </c>
      <c r="T120" s="147" t="s">
        <v>120</v>
      </c>
      <c r="U120" s="147">
        <v>2.1000000000000001E-2</v>
      </c>
      <c r="V120" s="147">
        <f t="shared" si="48"/>
        <v>0.8</v>
      </c>
      <c r="W120" s="147"/>
      <c r="X120" s="147" t="s">
        <v>111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112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">
      <c r="A121" s="161">
        <v>105</v>
      </c>
      <c r="B121" s="162" t="s">
        <v>327</v>
      </c>
      <c r="C121" s="168" t="s">
        <v>328</v>
      </c>
      <c r="D121" s="163" t="s">
        <v>119</v>
      </c>
      <c r="E121" s="164">
        <v>16</v>
      </c>
      <c r="F121" s="165">
        <v>0</v>
      </c>
      <c r="G121" s="166">
        <f t="shared" si="42"/>
        <v>0</v>
      </c>
      <c r="H121" s="147">
        <v>1</v>
      </c>
      <c r="I121" s="147">
        <f t="shared" si="43"/>
        <v>16</v>
      </c>
      <c r="J121" s="147">
        <v>23</v>
      </c>
      <c r="K121" s="147">
        <f t="shared" si="44"/>
        <v>368</v>
      </c>
      <c r="L121" s="147">
        <v>21</v>
      </c>
      <c r="M121" s="147">
        <f t="shared" si="45"/>
        <v>0</v>
      </c>
      <c r="N121" s="147">
        <v>0</v>
      </c>
      <c r="O121" s="147">
        <f t="shared" si="46"/>
        <v>0</v>
      </c>
      <c r="P121" s="147">
        <v>0</v>
      </c>
      <c r="Q121" s="147">
        <f t="shared" si="47"/>
        <v>0</v>
      </c>
      <c r="R121" s="147"/>
      <c r="S121" s="147" t="s">
        <v>120</v>
      </c>
      <c r="T121" s="147" t="s">
        <v>120</v>
      </c>
      <c r="U121" s="147">
        <v>4.2000000000000003E-2</v>
      </c>
      <c r="V121" s="147">
        <f t="shared" si="48"/>
        <v>0.67</v>
      </c>
      <c r="W121" s="147"/>
      <c r="X121" s="147" t="s">
        <v>111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112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161">
        <v>106</v>
      </c>
      <c r="B122" s="162" t="s">
        <v>329</v>
      </c>
      <c r="C122" s="168" t="s">
        <v>330</v>
      </c>
      <c r="D122" s="163" t="s">
        <v>119</v>
      </c>
      <c r="E122" s="164">
        <v>40</v>
      </c>
      <c r="F122" s="165">
        <v>0</v>
      </c>
      <c r="G122" s="166">
        <f t="shared" si="42"/>
        <v>0</v>
      </c>
      <c r="H122" s="147">
        <v>2.42</v>
      </c>
      <c r="I122" s="147">
        <f t="shared" si="43"/>
        <v>96.8</v>
      </c>
      <c r="J122" s="147">
        <v>28.98</v>
      </c>
      <c r="K122" s="147">
        <f t="shared" si="44"/>
        <v>1159.2</v>
      </c>
      <c r="L122" s="147">
        <v>21</v>
      </c>
      <c r="M122" s="147">
        <f t="shared" si="45"/>
        <v>0</v>
      </c>
      <c r="N122" s="147">
        <v>0</v>
      </c>
      <c r="O122" s="147">
        <f t="shared" si="46"/>
        <v>0</v>
      </c>
      <c r="P122" s="147">
        <v>0</v>
      </c>
      <c r="Q122" s="147">
        <f t="shared" si="47"/>
        <v>0</v>
      </c>
      <c r="R122" s="147"/>
      <c r="S122" s="147" t="s">
        <v>120</v>
      </c>
      <c r="T122" s="147" t="s">
        <v>120</v>
      </c>
      <c r="U122" s="147">
        <v>5.2999999999999999E-2</v>
      </c>
      <c r="V122" s="147">
        <f t="shared" si="48"/>
        <v>2.12</v>
      </c>
      <c r="W122" s="147"/>
      <c r="X122" s="147" t="s">
        <v>111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112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outlineLevel="1" x14ac:dyDescent="0.2">
      <c r="A123" s="161">
        <v>107</v>
      </c>
      <c r="B123" s="162" t="s">
        <v>293</v>
      </c>
      <c r="C123" s="168" t="s">
        <v>294</v>
      </c>
      <c r="D123" s="163" t="s">
        <v>167</v>
      </c>
      <c r="E123" s="164">
        <v>100</v>
      </c>
      <c r="F123" s="165">
        <v>0</v>
      </c>
      <c r="G123" s="166">
        <f t="shared" si="42"/>
        <v>0</v>
      </c>
      <c r="H123" s="147">
        <v>13.69</v>
      </c>
      <c r="I123" s="147">
        <f t="shared" si="43"/>
        <v>1369</v>
      </c>
      <c r="J123" s="147">
        <v>145.31</v>
      </c>
      <c r="K123" s="147">
        <f t="shared" si="44"/>
        <v>14531</v>
      </c>
      <c r="L123" s="147">
        <v>21</v>
      </c>
      <c r="M123" s="147">
        <f t="shared" si="45"/>
        <v>0</v>
      </c>
      <c r="N123" s="147">
        <v>6.0000000000000002E-5</v>
      </c>
      <c r="O123" s="147">
        <f t="shared" si="46"/>
        <v>0.01</v>
      </c>
      <c r="P123" s="147">
        <v>0</v>
      </c>
      <c r="Q123" s="147">
        <f t="shared" si="47"/>
        <v>0</v>
      </c>
      <c r="R123" s="147"/>
      <c r="S123" s="147" t="s">
        <v>120</v>
      </c>
      <c r="T123" s="147" t="s">
        <v>120</v>
      </c>
      <c r="U123" s="147">
        <v>0.30399999999999999</v>
      </c>
      <c r="V123" s="147">
        <f t="shared" si="48"/>
        <v>30.4</v>
      </c>
      <c r="W123" s="147"/>
      <c r="X123" s="147" t="s">
        <v>111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112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ht="22.5" outlineLevel="1" x14ac:dyDescent="0.2">
      <c r="A124" s="161">
        <v>108</v>
      </c>
      <c r="B124" s="162" t="s">
        <v>331</v>
      </c>
      <c r="C124" s="168" t="s">
        <v>332</v>
      </c>
      <c r="D124" s="163" t="s">
        <v>223</v>
      </c>
      <c r="E124" s="164">
        <v>16</v>
      </c>
      <c r="F124" s="165">
        <v>0</v>
      </c>
      <c r="G124" s="166">
        <f t="shared" si="42"/>
        <v>0</v>
      </c>
      <c r="H124" s="147">
        <v>0</v>
      </c>
      <c r="I124" s="147">
        <f t="shared" si="43"/>
        <v>0</v>
      </c>
      <c r="J124" s="147">
        <v>501.28</v>
      </c>
      <c r="K124" s="147">
        <f t="shared" si="44"/>
        <v>8020.48</v>
      </c>
      <c r="L124" s="147">
        <v>21</v>
      </c>
      <c r="M124" s="147">
        <f t="shared" si="45"/>
        <v>0</v>
      </c>
      <c r="N124" s="147">
        <v>0</v>
      </c>
      <c r="O124" s="147">
        <f t="shared" si="46"/>
        <v>0</v>
      </c>
      <c r="P124" s="147">
        <v>0</v>
      </c>
      <c r="Q124" s="147">
        <f t="shared" si="47"/>
        <v>0</v>
      </c>
      <c r="R124" s="147"/>
      <c r="S124" s="147" t="s">
        <v>110</v>
      </c>
      <c r="T124" s="147" t="s">
        <v>257</v>
      </c>
      <c r="U124" s="147">
        <v>1</v>
      </c>
      <c r="V124" s="147">
        <f t="shared" si="48"/>
        <v>16</v>
      </c>
      <c r="W124" s="147"/>
      <c r="X124" s="147" t="s">
        <v>225</v>
      </c>
      <c r="Y124" s="144"/>
      <c r="Z124" s="144"/>
      <c r="AA124" s="144"/>
      <c r="AB124" s="144"/>
      <c r="AC124" s="144"/>
      <c r="AD124" s="144"/>
      <c r="AE124" s="144"/>
      <c r="AF124" s="144"/>
      <c r="AG124" s="144" t="s">
        <v>226</v>
      </c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  <c r="BG124" s="144"/>
      <c r="BH124" s="144"/>
    </row>
    <row r="125" spans="1:60" outlineLevel="1" x14ac:dyDescent="0.2">
      <c r="A125" s="161">
        <v>109</v>
      </c>
      <c r="B125" s="162" t="s">
        <v>333</v>
      </c>
      <c r="C125" s="168" t="s">
        <v>334</v>
      </c>
      <c r="D125" s="163" t="s">
        <v>0</v>
      </c>
      <c r="E125" s="164">
        <v>2078.0488</v>
      </c>
      <c r="F125" s="165">
        <v>0</v>
      </c>
      <c r="G125" s="166">
        <f t="shared" si="42"/>
        <v>0</v>
      </c>
      <c r="H125" s="147">
        <v>0</v>
      </c>
      <c r="I125" s="147">
        <f t="shared" si="43"/>
        <v>0</v>
      </c>
      <c r="J125" s="147">
        <v>3.35</v>
      </c>
      <c r="K125" s="147">
        <f t="shared" si="44"/>
        <v>6961.46</v>
      </c>
      <c r="L125" s="147">
        <v>21</v>
      </c>
      <c r="M125" s="147">
        <f t="shared" si="45"/>
        <v>0</v>
      </c>
      <c r="N125" s="147">
        <v>0</v>
      </c>
      <c r="O125" s="147">
        <f t="shared" si="46"/>
        <v>0</v>
      </c>
      <c r="P125" s="147">
        <v>0</v>
      </c>
      <c r="Q125" s="147">
        <f t="shared" si="47"/>
        <v>0</v>
      </c>
      <c r="R125" s="147"/>
      <c r="S125" s="147" t="s">
        <v>120</v>
      </c>
      <c r="T125" s="147" t="s">
        <v>120</v>
      </c>
      <c r="U125" s="147">
        <v>0</v>
      </c>
      <c r="V125" s="147">
        <f t="shared" si="48"/>
        <v>0</v>
      </c>
      <c r="W125" s="147"/>
      <c r="X125" s="147" t="s">
        <v>170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171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x14ac:dyDescent="0.2">
      <c r="A126" s="149" t="s">
        <v>105</v>
      </c>
      <c r="B126" s="150" t="s">
        <v>74</v>
      </c>
      <c r="C126" s="167" t="s">
        <v>75</v>
      </c>
      <c r="D126" s="151"/>
      <c r="E126" s="152"/>
      <c r="F126" s="153"/>
      <c r="G126" s="154">
        <f>SUMIF(AG127:AG142,"&lt;&gt;NOR",G127:G142)</f>
        <v>0</v>
      </c>
      <c r="H126" s="148"/>
      <c r="I126" s="148">
        <f>SUM(I127:I142)</f>
        <v>156272.31999999998</v>
      </c>
      <c r="J126" s="148"/>
      <c r="K126" s="148">
        <f>SUM(K127:K142)</f>
        <v>22282.62</v>
      </c>
      <c r="L126" s="148"/>
      <c r="M126" s="148">
        <f>SUM(M127:M142)</f>
        <v>0</v>
      </c>
      <c r="N126" s="148"/>
      <c r="O126" s="148">
        <f>SUM(O127:O142)</f>
        <v>0.39</v>
      </c>
      <c r="P126" s="148"/>
      <c r="Q126" s="148">
        <f>SUM(Q127:Q142)</f>
        <v>0</v>
      </c>
      <c r="R126" s="148"/>
      <c r="S126" s="148"/>
      <c r="T126" s="148"/>
      <c r="U126" s="148"/>
      <c r="V126" s="148">
        <f>SUM(V127:V142)</f>
        <v>33.29</v>
      </c>
      <c r="W126" s="148"/>
      <c r="X126" s="148"/>
      <c r="AG126" t="s">
        <v>106</v>
      </c>
    </row>
    <row r="127" spans="1:60" outlineLevel="1" x14ac:dyDescent="0.2">
      <c r="A127" s="161">
        <v>110</v>
      </c>
      <c r="B127" s="162" t="s">
        <v>335</v>
      </c>
      <c r="C127" s="168" t="s">
        <v>336</v>
      </c>
      <c r="D127" s="163" t="s">
        <v>140</v>
      </c>
      <c r="E127" s="164">
        <v>5</v>
      </c>
      <c r="F127" s="165">
        <v>0</v>
      </c>
      <c r="G127" s="166">
        <f t="shared" ref="G127:G142" si="49">ROUND(E127*F127,2)</f>
        <v>0</v>
      </c>
      <c r="H127" s="147">
        <v>3359.91</v>
      </c>
      <c r="I127" s="147">
        <f t="shared" ref="I127:I142" si="50">ROUND(E127*H127,2)</f>
        <v>16799.55</v>
      </c>
      <c r="J127" s="147">
        <v>135.09</v>
      </c>
      <c r="K127" s="147">
        <f t="shared" ref="K127:K142" si="51">ROUND(E127*J127,2)</f>
        <v>675.45</v>
      </c>
      <c r="L127" s="147">
        <v>21</v>
      </c>
      <c r="M127" s="147">
        <f t="shared" ref="M127:M142" si="52">G127*(1+L127/100)</f>
        <v>0</v>
      </c>
      <c r="N127" s="147">
        <v>3.5000000000000001E-3</v>
      </c>
      <c r="O127" s="147">
        <f t="shared" ref="O127:O142" si="53">ROUND(E127*N127,2)</f>
        <v>0.02</v>
      </c>
      <c r="P127" s="147">
        <v>0</v>
      </c>
      <c r="Q127" s="147">
        <f t="shared" ref="Q127:Q142" si="54">ROUND(E127*P127,2)</f>
        <v>0</v>
      </c>
      <c r="R127" s="147"/>
      <c r="S127" s="147" t="s">
        <v>120</v>
      </c>
      <c r="T127" s="147" t="s">
        <v>120</v>
      </c>
      <c r="U127" s="147">
        <v>0.26800000000000002</v>
      </c>
      <c r="V127" s="147">
        <f t="shared" ref="V127:V142" si="55">ROUND(E127*U127,2)</f>
        <v>1.34</v>
      </c>
      <c r="W127" s="147"/>
      <c r="X127" s="147" t="s">
        <v>111</v>
      </c>
      <c r="Y127" s="144"/>
      <c r="Z127" s="144"/>
      <c r="AA127" s="144"/>
      <c r="AB127" s="144"/>
      <c r="AC127" s="144"/>
      <c r="AD127" s="144"/>
      <c r="AE127" s="144"/>
      <c r="AF127" s="144"/>
      <c r="AG127" s="144" t="s">
        <v>112</v>
      </c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ht="22.5" outlineLevel="1" x14ac:dyDescent="0.2">
      <c r="A128" s="161">
        <v>111</v>
      </c>
      <c r="B128" s="162" t="s">
        <v>337</v>
      </c>
      <c r="C128" s="168" t="s">
        <v>338</v>
      </c>
      <c r="D128" s="163" t="s">
        <v>196</v>
      </c>
      <c r="E128" s="164">
        <v>2</v>
      </c>
      <c r="F128" s="165">
        <v>0</v>
      </c>
      <c r="G128" s="166">
        <f t="shared" si="49"/>
        <v>0</v>
      </c>
      <c r="H128" s="147">
        <v>5095.57</v>
      </c>
      <c r="I128" s="147">
        <f t="shared" si="50"/>
        <v>10191.14</v>
      </c>
      <c r="J128" s="147">
        <v>534.42999999999995</v>
      </c>
      <c r="K128" s="147">
        <f t="shared" si="51"/>
        <v>1068.8599999999999</v>
      </c>
      <c r="L128" s="147">
        <v>21</v>
      </c>
      <c r="M128" s="147">
        <f t="shared" si="52"/>
        <v>0</v>
      </c>
      <c r="N128" s="147">
        <v>9.8399999999999998E-3</v>
      </c>
      <c r="O128" s="147">
        <f t="shared" si="53"/>
        <v>0.02</v>
      </c>
      <c r="P128" s="147">
        <v>0</v>
      </c>
      <c r="Q128" s="147">
        <f t="shared" si="54"/>
        <v>0</v>
      </c>
      <c r="R128" s="147"/>
      <c r="S128" s="147" t="s">
        <v>120</v>
      </c>
      <c r="T128" s="147" t="s">
        <v>120</v>
      </c>
      <c r="U128" s="147">
        <v>0.97799999999999998</v>
      </c>
      <c r="V128" s="147">
        <f t="shared" si="55"/>
        <v>1.96</v>
      </c>
      <c r="W128" s="147"/>
      <c r="X128" s="147" t="s">
        <v>111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112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ht="22.5" outlineLevel="1" x14ac:dyDescent="0.2">
      <c r="A129" s="161">
        <v>112</v>
      </c>
      <c r="B129" s="162" t="s">
        <v>339</v>
      </c>
      <c r="C129" s="168" t="s">
        <v>340</v>
      </c>
      <c r="D129" s="163" t="s">
        <v>196</v>
      </c>
      <c r="E129" s="164">
        <v>8</v>
      </c>
      <c r="F129" s="165">
        <v>0</v>
      </c>
      <c r="G129" s="166">
        <f t="shared" si="49"/>
        <v>0</v>
      </c>
      <c r="H129" s="147">
        <v>8369</v>
      </c>
      <c r="I129" s="147">
        <f t="shared" si="50"/>
        <v>66952</v>
      </c>
      <c r="J129" s="147">
        <v>841</v>
      </c>
      <c r="K129" s="147">
        <f t="shared" si="51"/>
        <v>6728</v>
      </c>
      <c r="L129" s="147">
        <v>21</v>
      </c>
      <c r="M129" s="147">
        <f t="shared" si="52"/>
        <v>0</v>
      </c>
      <c r="N129" s="147">
        <v>2.436E-2</v>
      </c>
      <c r="O129" s="147">
        <f t="shared" si="53"/>
        <v>0.19</v>
      </c>
      <c r="P129" s="147">
        <v>0</v>
      </c>
      <c r="Q129" s="147">
        <f t="shared" si="54"/>
        <v>0</v>
      </c>
      <c r="R129" s="147"/>
      <c r="S129" s="147" t="s">
        <v>120</v>
      </c>
      <c r="T129" s="147" t="s">
        <v>120</v>
      </c>
      <c r="U129" s="147">
        <v>1.5389999999999999</v>
      </c>
      <c r="V129" s="147">
        <f t="shared" si="55"/>
        <v>12.31</v>
      </c>
      <c r="W129" s="147"/>
      <c r="X129" s="147" t="s">
        <v>111</v>
      </c>
      <c r="Y129" s="144"/>
      <c r="Z129" s="144"/>
      <c r="AA129" s="144"/>
      <c r="AB129" s="144"/>
      <c r="AC129" s="144"/>
      <c r="AD129" s="144"/>
      <c r="AE129" s="144"/>
      <c r="AF129" s="144"/>
      <c r="AG129" s="144" t="s">
        <v>112</v>
      </c>
      <c r="AH129" s="144"/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</row>
    <row r="130" spans="1:60" outlineLevel="1" x14ac:dyDescent="0.2">
      <c r="A130" s="161">
        <v>113</v>
      </c>
      <c r="B130" s="162" t="s">
        <v>341</v>
      </c>
      <c r="C130" s="168" t="s">
        <v>342</v>
      </c>
      <c r="D130" s="163" t="s">
        <v>123</v>
      </c>
      <c r="E130" s="164">
        <v>1</v>
      </c>
      <c r="F130" s="165">
        <v>0</v>
      </c>
      <c r="G130" s="166">
        <f t="shared" si="49"/>
        <v>0</v>
      </c>
      <c r="H130" s="147">
        <v>4000</v>
      </c>
      <c r="I130" s="147">
        <f t="shared" si="50"/>
        <v>4000</v>
      </c>
      <c r="J130" s="147">
        <v>3900</v>
      </c>
      <c r="K130" s="147">
        <f t="shared" si="51"/>
        <v>3900</v>
      </c>
      <c r="L130" s="147">
        <v>21</v>
      </c>
      <c r="M130" s="147">
        <f t="shared" si="52"/>
        <v>0</v>
      </c>
      <c r="N130" s="147">
        <v>0</v>
      </c>
      <c r="O130" s="147">
        <f t="shared" si="53"/>
        <v>0</v>
      </c>
      <c r="P130" s="147">
        <v>0</v>
      </c>
      <c r="Q130" s="147">
        <f t="shared" si="54"/>
        <v>0</v>
      </c>
      <c r="R130" s="147"/>
      <c r="S130" s="147" t="s">
        <v>110</v>
      </c>
      <c r="T130" s="147">
        <v>2021</v>
      </c>
      <c r="U130" s="147">
        <v>0</v>
      </c>
      <c r="V130" s="147">
        <f t="shared" si="55"/>
        <v>0</v>
      </c>
      <c r="W130" s="147"/>
      <c r="X130" s="147" t="s">
        <v>111</v>
      </c>
      <c r="Y130" s="144"/>
      <c r="Z130" s="144"/>
      <c r="AA130" s="144"/>
      <c r="AB130" s="144"/>
      <c r="AC130" s="144"/>
      <c r="AD130" s="144"/>
      <c r="AE130" s="144"/>
      <c r="AF130" s="144"/>
      <c r="AG130" s="144" t="s">
        <v>112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outlineLevel="1" x14ac:dyDescent="0.2">
      <c r="A131" s="161">
        <v>114</v>
      </c>
      <c r="B131" s="162" t="s">
        <v>343</v>
      </c>
      <c r="C131" s="168" t="s">
        <v>344</v>
      </c>
      <c r="D131" s="163" t="s">
        <v>196</v>
      </c>
      <c r="E131" s="164">
        <v>3</v>
      </c>
      <c r="F131" s="165">
        <v>0</v>
      </c>
      <c r="G131" s="166">
        <f t="shared" si="49"/>
        <v>0</v>
      </c>
      <c r="H131" s="147">
        <v>5801.29</v>
      </c>
      <c r="I131" s="147">
        <f t="shared" si="50"/>
        <v>17403.87</v>
      </c>
      <c r="J131" s="147">
        <v>778.71</v>
      </c>
      <c r="K131" s="147">
        <f t="shared" si="51"/>
        <v>2336.13</v>
      </c>
      <c r="L131" s="147">
        <v>21</v>
      </c>
      <c r="M131" s="147">
        <f t="shared" si="52"/>
        <v>0</v>
      </c>
      <c r="N131" s="147">
        <v>2.7109999999999999E-2</v>
      </c>
      <c r="O131" s="147">
        <f t="shared" si="53"/>
        <v>0.08</v>
      </c>
      <c r="P131" s="147">
        <v>0</v>
      </c>
      <c r="Q131" s="147">
        <f t="shared" si="54"/>
        <v>0</v>
      </c>
      <c r="R131" s="147"/>
      <c r="S131" s="147" t="s">
        <v>120</v>
      </c>
      <c r="T131" s="147" t="s">
        <v>120</v>
      </c>
      <c r="U131" s="147">
        <v>1.425</v>
      </c>
      <c r="V131" s="147">
        <f t="shared" si="55"/>
        <v>4.28</v>
      </c>
      <c r="W131" s="147"/>
      <c r="X131" s="147" t="s">
        <v>111</v>
      </c>
      <c r="Y131" s="144"/>
      <c r="Z131" s="144"/>
      <c r="AA131" s="144"/>
      <c r="AB131" s="144"/>
      <c r="AC131" s="144"/>
      <c r="AD131" s="144"/>
      <c r="AE131" s="144"/>
      <c r="AF131" s="144"/>
      <c r="AG131" s="144" t="s">
        <v>112</v>
      </c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</row>
    <row r="132" spans="1:60" outlineLevel="1" x14ac:dyDescent="0.2">
      <c r="A132" s="161">
        <v>115</v>
      </c>
      <c r="B132" s="162" t="s">
        <v>345</v>
      </c>
      <c r="C132" s="168" t="s">
        <v>346</v>
      </c>
      <c r="D132" s="163" t="s">
        <v>140</v>
      </c>
      <c r="E132" s="164">
        <v>3</v>
      </c>
      <c r="F132" s="165">
        <v>0</v>
      </c>
      <c r="G132" s="166">
        <f t="shared" si="49"/>
        <v>0</v>
      </c>
      <c r="H132" s="147">
        <v>7444.81</v>
      </c>
      <c r="I132" s="147">
        <f t="shared" si="50"/>
        <v>22334.43</v>
      </c>
      <c r="J132" s="147">
        <v>790.19</v>
      </c>
      <c r="K132" s="147">
        <f t="shared" si="51"/>
        <v>2370.5700000000002</v>
      </c>
      <c r="L132" s="147">
        <v>21</v>
      </c>
      <c r="M132" s="147">
        <f t="shared" si="52"/>
        <v>0</v>
      </c>
      <c r="N132" s="147">
        <v>2.1389999999999999E-2</v>
      </c>
      <c r="O132" s="147">
        <f t="shared" si="53"/>
        <v>0.06</v>
      </c>
      <c r="P132" s="147">
        <v>0</v>
      </c>
      <c r="Q132" s="147">
        <f t="shared" si="54"/>
        <v>0</v>
      </c>
      <c r="R132" s="147"/>
      <c r="S132" s="147" t="s">
        <v>120</v>
      </c>
      <c r="T132" s="147" t="s">
        <v>120</v>
      </c>
      <c r="U132" s="147">
        <v>1.446</v>
      </c>
      <c r="V132" s="147">
        <f t="shared" si="55"/>
        <v>4.34</v>
      </c>
      <c r="W132" s="147"/>
      <c r="X132" s="147" t="s">
        <v>111</v>
      </c>
      <c r="Y132" s="144"/>
      <c r="Z132" s="144"/>
      <c r="AA132" s="144"/>
      <c r="AB132" s="144"/>
      <c r="AC132" s="144"/>
      <c r="AD132" s="144"/>
      <c r="AE132" s="144"/>
      <c r="AF132" s="144"/>
      <c r="AG132" s="144" t="s">
        <v>112</v>
      </c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ht="22.5" outlineLevel="1" x14ac:dyDescent="0.2">
      <c r="A133" s="161">
        <v>116</v>
      </c>
      <c r="B133" s="162" t="s">
        <v>347</v>
      </c>
      <c r="C133" s="168" t="s">
        <v>348</v>
      </c>
      <c r="D133" s="163" t="s">
        <v>140</v>
      </c>
      <c r="E133" s="164">
        <v>6</v>
      </c>
      <c r="F133" s="165">
        <v>0</v>
      </c>
      <c r="G133" s="166">
        <f t="shared" si="49"/>
        <v>0</v>
      </c>
      <c r="H133" s="147">
        <v>219.74</v>
      </c>
      <c r="I133" s="147">
        <f t="shared" si="50"/>
        <v>1318.44</v>
      </c>
      <c r="J133" s="147">
        <v>31.26</v>
      </c>
      <c r="K133" s="147">
        <f t="shared" si="51"/>
        <v>187.56</v>
      </c>
      <c r="L133" s="147">
        <v>21</v>
      </c>
      <c r="M133" s="147">
        <f t="shared" si="52"/>
        <v>0</v>
      </c>
      <c r="N133" s="147">
        <v>8.9999999999999998E-4</v>
      </c>
      <c r="O133" s="147">
        <f t="shared" si="53"/>
        <v>0.01</v>
      </c>
      <c r="P133" s="147">
        <v>0</v>
      </c>
      <c r="Q133" s="147">
        <f t="shared" si="54"/>
        <v>0</v>
      </c>
      <c r="R133" s="147"/>
      <c r="S133" s="147" t="s">
        <v>120</v>
      </c>
      <c r="T133" s="147" t="s">
        <v>120</v>
      </c>
      <c r="U133" s="147">
        <v>6.2E-2</v>
      </c>
      <c r="V133" s="147">
        <f t="shared" si="55"/>
        <v>0.37</v>
      </c>
      <c r="W133" s="147"/>
      <c r="X133" s="147" t="s">
        <v>111</v>
      </c>
      <c r="Y133" s="144"/>
      <c r="Z133" s="144"/>
      <c r="AA133" s="144"/>
      <c r="AB133" s="144"/>
      <c r="AC133" s="144"/>
      <c r="AD133" s="144"/>
      <c r="AE133" s="144"/>
      <c r="AF133" s="144"/>
      <c r="AG133" s="144" t="s">
        <v>112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outlineLevel="1" x14ac:dyDescent="0.2">
      <c r="A134" s="161">
        <v>117</v>
      </c>
      <c r="B134" s="162" t="s">
        <v>349</v>
      </c>
      <c r="C134" s="168" t="s">
        <v>350</v>
      </c>
      <c r="D134" s="163" t="s">
        <v>140</v>
      </c>
      <c r="E134" s="164">
        <v>4</v>
      </c>
      <c r="F134" s="165">
        <v>0</v>
      </c>
      <c r="G134" s="166">
        <f t="shared" si="49"/>
        <v>0</v>
      </c>
      <c r="H134" s="147">
        <v>538.4</v>
      </c>
      <c r="I134" s="147">
        <f t="shared" si="50"/>
        <v>2153.6</v>
      </c>
      <c r="J134" s="147">
        <v>135.6</v>
      </c>
      <c r="K134" s="147">
        <f t="shared" si="51"/>
        <v>542.4</v>
      </c>
      <c r="L134" s="147">
        <v>21</v>
      </c>
      <c r="M134" s="147">
        <f t="shared" si="52"/>
        <v>0</v>
      </c>
      <c r="N134" s="147">
        <v>5.1999999999999995E-4</v>
      </c>
      <c r="O134" s="147">
        <f t="shared" si="53"/>
        <v>0</v>
      </c>
      <c r="P134" s="147">
        <v>0</v>
      </c>
      <c r="Q134" s="147">
        <f t="shared" si="54"/>
        <v>0</v>
      </c>
      <c r="R134" s="147"/>
      <c r="S134" s="147" t="s">
        <v>120</v>
      </c>
      <c r="T134" s="147" t="s">
        <v>120</v>
      </c>
      <c r="U134" s="147">
        <v>0.26900000000000002</v>
      </c>
      <c r="V134" s="147">
        <f t="shared" si="55"/>
        <v>1.08</v>
      </c>
      <c r="W134" s="147"/>
      <c r="X134" s="147" t="s">
        <v>111</v>
      </c>
      <c r="Y134" s="144"/>
      <c r="Z134" s="144"/>
      <c r="AA134" s="144"/>
      <c r="AB134" s="144"/>
      <c r="AC134" s="144"/>
      <c r="AD134" s="144"/>
      <c r="AE134" s="144"/>
      <c r="AF134" s="144"/>
      <c r="AG134" s="144" t="s">
        <v>112</v>
      </c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ht="22.5" outlineLevel="1" x14ac:dyDescent="0.2">
      <c r="A135" s="161">
        <v>118</v>
      </c>
      <c r="B135" s="162" t="s">
        <v>351</v>
      </c>
      <c r="C135" s="168" t="s">
        <v>352</v>
      </c>
      <c r="D135" s="163" t="s">
        <v>140</v>
      </c>
      <c r="E135" s="164">
        <v>2</v>
      </c>
      <c r="F135" s="165">
        <v>0</v>
      </c>
      <c r="G135" s="166">
        <f t="shared" si="49"/>
        <v>0</v>
      </c>
      <c r="H135" s="147">
        <v>430.56</v>
      </c>
      <c r="I135" s="147">
        <f t="shared" si="50"/>
        <v>861.12</v>
      </c>
      <c r="J135" s="147">
        <v>114.44</v>
      </c>
      <c r="K135" s="147">
        <f t="shared" si="51"/>
        <v>228.88</v>
      </c>
      <c r="L135" s="147">
        <v>21</v>
      </c>
      <c r="M135" s="147">
        <f t="shared" si="52"/>
        <v>0</v>
      </c>
      <c r="N135" s="147">
        <v>4.8000000000000001E-4</v>
      </c>
      <c r="O135" s="147">
        <f t="shared" si="53"/>
        <v>0</v>
      </c>
      <c r="P135" s="147">
        <v>0</v>
      </c>
      <c r="Q135" s="147">
        <f t="shared" si="54"/>
        <v>0</v>
      </c>
      <c r="R135" s="147"/>
      <c r="S135" s="147" t="s">
        <v>120</v>
      </c>
      <c r="T135" s="147" t="s">
        <v>120</v>
      </c>
      <c r="U135" s="147">
        <v>0.22700000000000001</v>
      </c>
      <c r="V135" s="147">
        <f t="shared" si="55"/>
        <v>0.45</v>
      </c>
      <c r="W135" s="147"/>
      <c r="X135" s="147" t="s">
        <v>111</v>
      </c>
      <c r="Y135" s="144"/>
      <c r="Z135" s="144"/>
      <c r="AA135" s="144"/>
      <c r="AB135" s="144"/>
      <c r="AC135" s="144"/>
      <c r="AD135" s="144"/>
      <c r="AE135" s="144"/>
      <c r="AF135" s="144"/>
      <c r="AG135" s="144" t="s">
        <v>112</v>
      </c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outlineLevel="1" x14ac:dyDescent="0.2">
      <c r="A136" s="161">
        <v>119</v>
      </c>
      <c r="B136" s="162" t="s">
        <v>353</v>
      </c>
      <c r="C136" s="168" t="s">
        <v>354</v>
      </c>
      <c r="D136" s="163" t="s">
        <v>140</v>
      </c>
      <c r="E136" s="164">
        <v>1</v>
      </c>
      <c r="F136" s="165">
        <v>0</v>
      </c>
      <c r="G136" s="166">
        <f t="shared" si="49"/>
        <v>0</v>
      </c>
      <c r="H136" s="147">
        <v>1296.4000000000001</v>
      </c>
      <c r="I136" s="147">
        <f t="shared" si="50"/>
        <v>1296.4000000000001</v>
      </c>
      <c r="J136" s="147">
        <v>135.6</v>
      </c>
      <c r="K136" s="147">
        <f t="shared" si="51"/>
        <v>135.6</v>
      </c>
      <c r="L136" s="147">
        <v>21</v>
      </c>
      <c r="M136" s="147">
        <f t="shared" si="52"/>
        <v>0</v>
      </c>
      <c r="N136" s="147">
        <v>4.8000000000000001E-4</v>
      </c>
      <c r="O136" s="147">
        <f t="shared" si="53"/>
        <v>0</v>
      </c>
      <c r="P136" s="147">
        <v>0</v>
      </c>
      <c r="Q136" s="147">
        <f t="shared" si="54"/>
        <v>0</v>
      </c>
      <c r="R136" s="147"/>
      <c r="S136" s="147" t="s">
        <v>120</v>
      </c>
      <c r="T136" s="147" t="s">
        <v>120</v>
      </c>
      <c r="U136" s="147">
        <v>0.26900000000000002</v>
      </c>
      <c r="V136" s="147">
        <f t="shared" si="55"/>
        <v>0.27</v>
      </c>
      <c r="W136" s="147"/>
      <c r="X136" s="147" t="s">
        <v>111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112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outlineLevel="1" x14ac:dyDescent="0.2">
      <c r="A137" s="161">
        <v>120</v>
      </c>
      <c r="B137" s="162" t="s">
        <v>355</v>
      </c>
      <c r="C137" s="168" t="s">
        <v>356</v>
      </c>
      <c r="D137" s="163" t="s">
        <v>140</v>
      </c>
      <c r="E137" s="164">
        <v>1</v>
      </c>
      <c r="F137" s="165">
        <v>0</v>
      </c>
      <c r="G137" s="166">
        <f t="shared" si="49"/>
        <v>0</v>
      </c>
      <c r="H137" s="147">
        <v>0</v>
      </c>
      <c r="I137" s="147">
        <f t="shared" si="50"/>
        <v>0</v>
      </c>
      <c r="J137" s="147">
        <v>339</v>
      </c>
      <c r="K137" s="147">
        <f t="shared" si="51"/>
        <v>339</v>
      </c>
      <c r="L137" s="147">
        <v>21</v>
      </c>
      <c r="M137" s="147">
        <f t="shared" si="52"/>
        <v>0</v>
      </c>
      <c r="N137" s="147">
        <v>0</v>
      </c>
      <c r="O137" s="147">
        <f t="shared" si="53"/>
        <v>0</v>
      </c>
      <c r="P137" s="147">
        <v>3.3800000000000002E-3</v>
      </c>
      <c r="Q137" s="147">
        <f t="shared" si="54"/>
        <v>0</v>
      </c>
      <c r="R137" s="147"/>
      <c r="S137" s="147" t="s">
        <v>120</v>
      </c>
      <c r="T137" s="147" t="s">
        <v>120</v>
      </c>
      <c r="U137" s="147">
        <v>0.73799999999999999</v>
      </c>
      <c r="V137" s="147">
        <f t="shared" si="55"/>
        <v>0.74</v>
      </c>
      <c r="W137" s="147"/>
      <c r="X137" s="147" t="s">
        <v>111</v>
      </c>
      <c r="Y137" s="144"/>
      <c r="Z137" s="144"/>
      <c r="AA137" s="144"/>
      <c r="AB137" s="144"/>
      <c r="AC137" s="144"/>
      <c r="AD137" s="144"/>
      <c r="AE137" s="144"/>
      <c r="AF137" s="144"/>
      <c r="AG137" s="144" t="s">
        <v>112</v>
      </c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outlineLevel="1" x14ac:dyDescent="0.2">
      <c r="A138" s="161">
        <v>121</v>
      </c>
      <c r="B138" s="162" t="s">
        <v>357</v>
      </c>
      <c r="C138" s="168" t="s">
        <v>358</v>
      </c>
      <c r="D138" s="163" t="s">
        <v>140</v>
      </c>
      <c r="E138" s="164">
        <v>8</v>
      </c>
      <c r="F138" s="165">
        <v>0</v>
      </c>
      <c r="G138" s="166">
        <f t="shared" si="49"/>
        <v>0</v>
      </c>
      <c r="H138" s="147">
        <v>88.16</v>
      </c>
      <c r="I138" s="147">
        <f t="shared" si="50"/>
        <v>705.28</v>
      </c>
      <c r="J138" s="147">
        <v>41.34</v>
      </c>
      <c r="K138" s="147">
        <f t="shared" si="51"/>
        <v>330.72</v>
      </c>
      <c r="L138" s="147">
        <v>21</v>
      </c>
      <c r="M138" s="147">
        <f t="shared" si="52"/>
        <v>0</v>
      </c>
      <c r="N138" s="147">
        <v>1.3999999999999999E-4</v>
      </c>
      <c r="O138" s="147">
        <f t="shared" si="53"/>
        <v>0</v>
      </c>
      <c r="P138" s="147">
        <v>0</v>
      </c>
      <c r="Q138" s="147">
        <f t="shared" si="54"/>
        <v>0</v>
      </c>
      <c r="R138" s="147"/>
      <c r="S138" s="147" t="s">
        <v>120</v>
      </c>
      <c r="T138" s="147" t="s">
        <v>120</v>
      </c>
      <c r="U138" s="147">
        <v>8.2000000000000003E-2</v>
      </c>
      <c r="V138" s="147">
        <f t="shared" si="55"/>
        <v>0.66</v>
      </c>
      <c r="W138" s="147"/>
      <c r="X138" s="147" t="s">
        <v>111</v>
      </c>
      <c r="Y138" s="144"/>
      <c r="Z138" s="144"/>
      <c r="AA138" s="144"/>
      <c r="AB138" s="144"/>
      <c r="AC138" s="144"/>
      <c r="AD138" s="144"/>
      <c r="AE138" s="144"/>
      <c r="AF138" s="144"/>
      <c r="AG138" s="144" t="s">
        <v>112</v>
      </c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</row>
    <row r="139" spans="1:60" outlineLevel="1" x14ac:dyDescent="0.2">
      <c r="A139" s="161">
        <v>122</v>
      </c>
      <c r="B139" s="162" t="s">
        <v>359</v>
      </c>
      <c r="C139" s="168" t="s">
        <v>360</v>
      </c>
      <c r="D139" s="163" t="s">
        <v>140</v>
      </c>
      <c r="E139" s="164">
        <v>1</v>
      </c>
      <c r="F139" s="165">
        <v>0</v>
      </c>
      <c r="G139" s="166">
        <f t="shared" si="49"/>
        <v>0</v>
      </c>
      <c r="H139" s="147">
        <v>501.4</v>
      </c>
      <c r="I139" s="147">
        <f t="shared" si="50"/>
        <v>501.4</v>
      </c>
      <c r="J139" s="147">
        <v>135.6</v>
      </c>
      <c r="K139" s="147">
        <f t="shared" si="51"/>
        <v>135.6</v>
      </c>
      <c r="L139" s="147">
        <v>21</v>
      </c>
      <c r="M139" s="147">
        <f t="shared" si="52"/>
        <v>0</v>
      </c>
      <c r="N139" s="147">
        <v>5.5999999999999995E-4</v>
      </c>
      <c r="O139" s="147">
        <f t="shared" si="53"/>
        <v>0</v>
      </c>
      <c r="P139" s="147">
        <v>0</v>
      </c>
      <c r="Q139" s="147">
        <f t="shared" si="54"/>
        <v>0</v>
      </c>
      <c r="R139" s="147"/>
      <c r="S139" s="147" t="s">
        <v>120</v>
      </c>
      <c r="T139" s="147" t="s">
        <v>120</v>
      </c>
      <c r="U139" s="147">
        <v>0.26900000000000002</v>
      </c>
      <c r="V139" s="147">
        <f t="shared" si="55"/>
        <v>0.27</v>
      </c>
      <c r="W139" s="147"/>
      <c r="X139" s="147" t="s">
        <v>111</v>
      </c>
      <c r="Y139" s="144"/>
      <c r="Z139" s="144"/>
      <c r="AA139" s="144"/>
      <c r="AB139" s="144"/>
      <c r="AC139" s="144"/>
      <c r="AD139" s="144"/>
      <c r="AE139" s="144"/>
      <c r="AF139" s="144"/>
      <c r="AG139" s="144" t="s">
        <v>112</v>
      </c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</row>
    <row r="140" spans="1:60" outlineLevel="1" x14ac:dyDescent="0.2">
      <c r="A140" s="161">
        <v>123</v>
      </c>
      <c r="B140" s="162" t="s">
        <v>361</v>
      </c>
      <c r="C140" s="168" t="s">
        <v>362</v>
      </c>
      <c r="D140" s="163" t="s">
        <v>140</v>
      </c>
      <c r="E140" s="164">
        <v>8</v>
      </c>
      <c r="F140" s="165">
        <v>0</v>
      </c>
      <c r="G140" s="166">
        <f t="shared" si="49"/>
        <v>0</v>
      </c>
      <c r="H140" s="147">
        <v>373.93</v>
      </c>
      <c r="I140" s="147">
        <f t="shared" si="50"/>
        <v>2991.44</v>
      </c>
      <c r="J140" s="147">
        <v>192.07</v>
      </c>
      <c r="K140" s="147">
        <f t="shared" si="51"/>
        <v>1536.56</v>
      </c>
      <c r="L140" s="147">
        <v>21</v>
      </c>
      <c r="M140" s="147">
        <f t="shared" si="52"/>
        <v>0</v>
      </c>
      <c r="N140" s="147">
        <v>5.9999999999999995E-4</v>
      </c>
      <c r="O140" s="147">
        <f t="shared" si="53"/>
        <v>0</v>
      </c>
      <c r="P140" s="147">
        <v>0</v>
      </c>
      <c r="Q140" s="147">
        <f t="shared" si="54"/>
        <v>0</v>
      </c>
      <c r="R140" s="147"/>
      <c r="S140" s="147" t="s">
        <v>120</v>
      </c>
      <c r="T140" s="147" t="s">
        <v>120</v>
      </c>
      <c r="U140" s="147">
        <v>0.38100000000000001</v>
      </c>
      <c r="V140" s="147">
        <f t="shared" si="55"/>
        <v>3.05</v>
      </c>
      <c r="W140" s="147"/>
      <c r="X140" s="147" t="s">
        <v>111</v>
      </c>
      <c r="Y140" s="144"/>
      <c r="Z140" s="144"/>
      <c r="AA140" s="144"/>
      <c r="AB140" s="144"/>
      <c r="AC140" s="144"/>
      <c r="AD140" s="144"/>
      <c r="AE140" s="144"/>
      <c r="AF140" s="144"/>
      <c r="AG140" s="144" t="s">
        <v>112</v>
      </c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</row>
    <row r="141" spans="1:60" outlineLevel="1" x14ac:dyDescent="0.2">
      <c r="A141" s="161">
        <v>124</v>
      </c>
      <c r="B141" s="162" t="s">
        <v>363</v>
      </c>
      <c r="C141" s="168" t="s">
        <v>364</v>
      </c>
      <c r="D141" s="163" t="s">
        <v>140</v>
      </c>
      <c r="E141" s="164">
        <v>5</v>
      </c>
      <c r="F141" s="165">
        <v>0</v>
      </c>
      <c r="G141" s="166">
        <f t="shared" si="49"/>
        <v>0</v>
      </c>
      <c r="H141" s="147">
        <v>1752.73</v>
      </c>
      <c r="I141" s="147">
        <f t="shared" si="50"/>
        <v>8763.65</v>
      </c>
      <c r="J141" s="147">
        <v>218.27</v>
      </c>
      <c r="K141" s="147">
        <f t="shared" si="51"/>
        <v>1091.3499999999999</v>
      </c>
      <c r="L141" s="147">
        <v>21</v>
      </c>
      <c r="M141" s="147">
        <f t="shared" si="52"/>
        <v>0</v>
      </c>
      <c r="N141" s="147">
        <v>2.5699999999999998E-3</v>
      </c>
      <c r="O141" s="147">
        <f t="shared" si="53"/>
        <v>0.01</v>
      </c>
      <c r="P141" s="147">
        <v>0</v>
      </c>
      <c r="Q141" s="147">
        <f t="shared" si="54"/>
        <v>0</v>
      </c>
      <c r="R141" s="147"/>
      <c r="S141" s="147" t="s">
        <v>120</v>
      </c>
      <c r="T141" s="147" t="s">
        <v>120</v>
      </c>
      <c r="U141" s="147">
        <v>0.433</v>
      </c>
      <c r="V141" s="147">
        <f t="shared" si="55"/>
        <v>2.17</v>
      </c>
      <c r="W141" s="147"/>
      <c r="X141" s="147" t="s">
        <v>111</v>
      </c>
      <c r="Y141" s="144"/>
      <c r="Z141" s="144"/>
      <c r="AA141" s="144"/>
      <c r="AB141" s="144"/>
      <c r="AC141" s="144"/>
      <c r="AD141" s="144"/>
      <c r="AE141" s="144"/>
      <c r="AF141" s="144"/>
      <c r="AG141" s="144" t="s">
        <v>112</v>
      </c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</row>
    <row r="142" spans="1:60" outlineLevel="1" x14ac:dyDescent="0.2">
      <c r="A142" s="161">
        <v>125</v>
      </c>
      <c r="B142" s="162" t="s">
        <v>365</v>
      </c>
      <c r="C142" s="168" t="s">
        <v>366</v>
      </c>
      <c r="D142" s="163" t="s">
        <v>0</v>
      </c>
      <c r="E142" s="164">
        <v>1778.79</v>
      </c>
      <c r="F142" s="165">
        <v>0</v>
      </c>
      <c r="G142" s="166">
        <f t="shared" si="49"/>
        <v>0</v>
      </c>
      <c r="H142" s="147">
        <v>0</v>
      </c>
      <c r="I142" s="147">
        <f t="shared" si="50"/>
        <v>0</v>
      </c>
      <c r="J142" s="147">
        <v>0.38</v>
      </c>
      <c r="K142" s="147">
        <f t="shared" si="51"/>
        <v>675.94</v>
      </c>
      <c r="L142" s="147">
        <v>21</v>
      </c>
      <c r="M142" s="147">
        <f t="shared" si="52"/>
        <v>0</v>
      </c>
      <c r="N142" s="147">
        <v>0</v>
      </c>
      <c r="O142" s="147">
        <f t="shared" si="53"/>
        <v>0</v>
      </c>
      <c r="P142" s="147">
        <v>0</v>
      </c>
      <c r="Q142" s="147">
        <f t="shared" si="54"/>
        <v>0</v>
      </c>
      <c r="R142" s="147"/>
      <c r="S142" s="147" t="s">
        <v>120</v>
      </c>
      <c r="T142" s="147" t="s">
        <v>120</v>
      </c>
      <c r="U142" s="147">
        <v>0</v>
      </c>
      <c r="V142" s="147">
        <f t="shared" si="55"/>
        <v>0</v>
      </c>
      <c r="W142" s="147"/>
      <c r="X142" s="147" t="s">
        <v>170</v>
      </c>
      <c r="Y142" s="144"/>
      <c r="Z142" s="144"/>
      <c r="AA142" s="144"/>
      <c r="AB142" s="144"/>
      <c r="AC142" s="144"/>
      <c r="AD142" s="144"/>
      <c r="AE142" s="144"/>
      <c r="AF142" s="144"/>
      <c r="AG142" s="144" t="s">
        <v>171</v>
      </c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</row>
    <row r="143" spans="1:60" x14ac:dyDescent="0.2">
      <c r="A143" s="149" t="s">
        <v>105</v>
      </c>
      <c r="B143" s="150" t="s">
        <v>76</v>
      </c>
      <c r="C143" s="167" t="s">
        <v>77</v>
      </c>
      <c r="D143" s="151"/>
      <c r="E143" s="152"/>
      <c r="F143" s="153"/>
      <c r="G143" s="154">
        <f>SUMIF(AG144:AG146,"&lt;&gt;NOR",G144:G146)</f>
        <v>0</v>
      </c>
      <c r="H143" s="148"/>
      <c r="I143" s="148">
        <f>SUM(I144:I146)</f>
        <v>1547.62</v>
      </c>
      <c r="J143" s="148"/>
      <c r="K143" s="148">
        <f>SUM(K144:K146)</f>
        <v>5104.7800000000007</v>
      </c>
      <c r="L143" s="148"/>
      <c r="M143" s="148">
        <f>SUM(M144:M146)</f>
        <v>0</v>
      </c>
      <c r="N143" s="148"/>
      <c r="O143" s="148">
        <f>SUM(O144:O146)</f>
        <v>0.01</v>
      </c>
      <c r="P143" s="148"/>
      <c r="Q143" s="148">
        <f>SUM(Q144:Q146)</f>
        <v>0</v>
      </c>
      <c r="R143" s="148"/>
      <c r="S143" s="148"/>
      <c r="T143" s="148"/>
      <c r="U143" s="148"/>
      <c r="V143" s="148">
        <f>SUM(V144:V146)</f>
        <v>10.129999999999999</v>
      </c>
      <c r="W143" s="148"/>
      <c r="X143" s="148"/>
      <c r="AG143" t="s">
        <v>106</v>
      </c>
    </row>
    <row r="144" spans="1:60" outlineLevel="1" x14ac:dyDescent="0.2">
      <c r="A144" s="161">
        <v>126</v>
      </c>
      <c r="B144" s="162" t="s">
        <v>367</v>
      </c>
      <c r="C144" s="168" t="s">
        <v>368</v>
      </c>
      <c r="D144" s="163" t="s">
        <v>119</v>
      </c>
      <c r="E144" s="164">
        <v>30</v>
      </c>
      <c r="F144" s="165">
        <v>0</v>
      </c>
      <c r="G144" s="166">
        <f>ROUND(E144*F144,2)</f>
        <v>0</v>
      </c>
      <c r="H144" s="147">
        <v>16.11</v>
      </c>
      <c r="I144" s="147">
        <f>ROUND(E144*H144,2)</f>
        <v>483.3</v>
      </c>
      <c r="J144" s="147">
        <v>58.49</v>
      </c>
      <c r="K144" s="147">
        <f>ROUND(E144*J144,2)</f>
        <v>1754.7</v>
      </c>
      <c r="L144" s="147">
        <v>21</v>
      </c>
      <c r="M144" s="147">
        <f>G144*(1+L144/100)</f>
        <v>0</v>
      </c>
      <c r="N144" s="147">
        <v>9.0000000000000006E-5</v>
      </c>
      <c r="O144" s="147">
        <f>ROUND(E144*N144,2)</f>
        <v>0</v>
      </c>
      <c r="P144" s="147">
        <v>0</v>
      </c>
      <c r="Q144" s="147">
        <f>ROUND(E144*P144,2)</f>
        <v>0</v>
      </c>
      <c r="R144" s="147"/>
      <c r="S144" s="147" t="s">
        <v>120</v>
      </c>
      <c r="T144" s="147" t="s">
        <v>120</v>
      </c>
      <c r="U144" s="147">
        <v>0.11600000000000001</v>
      </c>
      <c r="V144" s="147">
        <f>ROUND(E144*U144,2)</f>
        <v>3.48</v>
      </c>
      <c r="W144" s="147"/>
      <c r="X144" s="147" t="s">
        <v>111</v>
      </c>
      <c r="Y144" s="144"/>
      <c r="Z144" s="144"/>
      <c r="AA144" s="144"/>
      <c r="AB144" s="144"/>
      <c r="AC144" s="144"/>
      <c r="AD144" s="144"/>
      <c r="AE144" s="144"/>
      <c r="AF144" s="144"/>
      <c r="AG144" s="144" t="s">
        <v>112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outlineLevel="1" x14ac:dyDescent="0.2">
      <c r="A145" s="161">
        <v>127</v>
      </c>
      <c r="B145" s="162" t="s">
        <v>369</v>
      </c>
      <c r="C145" s="168" t="s">
        <v>370</v>
      </c>
      <c r="D145" s="163" t="s">
        <v>119</v>
      </c>
      <c r="E145" s="164">
        <v>16</v>
      </c>
      <c r="F145" s="165">
        <v>0</v>
      </c>
      <c r="G145" s="166">
        <f>ROUND(E145*F145,2)</f>
        <v>0</v>
      </c>
      <c r="H145" s="147">
        <v>14.02</v>
      </c>
      <c r="I145" s="147">
        <f>ROUND(E145*H145,2)</f>
        <v>224.32</v>
      </c>
      <c r="J145" s="147">
        <v>51.88</v>
      </c>
      <c r="K145" s="147">
        <f>ROUND(E145*J145,2)</f>
        <v>830.08</v>
      </c>
      <c r="L145" s="147">
        <v>21</v>
      </c>
      <c r="M145" s="147">
        <f>G145*(1+L145/100)</f>
        <v>0</v>
      </c>
      <c r="N145" s="147">
        <v>9.0000000000000006E-5</v>
      </c>
      <c r="O145" s="147">
        <f>ROUND(E145*N145,2)</f>
        <v>0</v>
      </c>
      <c r="P145" s="147">
        <v>0</v>
      </c>
      <c r="Q145" s="147">
        <f>ROUND(E145*P145,2)</f>
        <v>0</v>
      </c>
      <c r="R145" s="147"/>
      <c r="S145" s="147" t="s">
        <v>120</v>
      </c>
      <c r="T145" s="147" t="s">
        <v>120</v>
      </c>
      <c r="U145" s="147">
        <v>0.10299999999999999</v>
      </c>
      <c r="V145" s="147">
        <f>ROUND(E145*U145,2)</f>
        <v>1.65</v>
      </c>
      <c r="W145" s="147"/>
      <c r="X145" s="147" t="s">
        <v>111</v>
      </c>
      <c r="Y145" s="144"/>
      <c r="Z145" s="144"/>
      <c r="AA145" s="144"/>
      <c r="AB145" s="144"/>
      <c r="AC145" s="144"/>
      <c r="AD145" s="144"/>
      <c r="AE145" s="144"/>
      <c r="AF145" s="144"/>
      <c r="AG145" s="144" t="s">
        <v>112</v>
      </c>
      <c r="AH145" s="144"/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  <c r="BG145" s="144"/>
      <c r="BH145" s="144"/>
    </row>
    <row r="146" spans="1:60" outlineLevel="1" x14ac:dyDescent="0.2">
      <c r="A146" s="155">
        <v>128</v>
      </c>
      <c r="B146" s="156" t="s">
        <v>371</v>
      </c>
      <c r="C146" s="169" t="s">
        <v>372</v>
      </c>
      <c r="D146" s="157" t="s">
        <v>119</v>
      </c>
      <c r="E146" s="158">
        <v>40</v>
      </c>
      <c r="F146" s="159">
        <v>0</v>
      </c>
      <c r="G146" s="160">
        <f>ROUND(E146*F146,2)</f>
        <v>0</v>
      </c>
      <c r="H146" s="147">
        <v>21</v>
      </c>
      <c r="I146" s="147">
        <f>ROUND(E146*H146,2)</f>
        <v>840</v>
      </c>
      <c r="J146" s="147">
        <v>63</v>
      </c>
      <c r="K146" s="147">
        <f>ROUND(E146*J146,2)</f>
        <v>2520</v>
      </c>
      <c r="L146" s="147">
        <v>21</v>
      </c>
      <c r="M146" s="147">
        <f>G146*(1+L146/100)</f>
        <v>0</v>
      </c>
      <c r="N146" s="147">
        <v>1.3999999999999999E-4</v>
      </c>
      <c r="O146" s="147">
        <f>ROUND(E146*N146,2)</f>
        <v>0.01</v>
      </c>
      <c r="P146" s="147">
        <v>0</v>
      </c>
      <c r="Q146" s="147">
        <f>ROUND(E146*P146,2)</f>
        <v>0</v>
      </c>
      <c r="R146" s="147"/>
      <c r="S146" s="147" t="s">
        <v>120</v>
      </c>
      <c r="T146" s="147" t="s">
        <v>120</v>
      </c>
      <c r="U146" s="147">
        <v>0.125</v>
      </c>
      <c r="V146" s="147">
        <f>ROUND(E146*U146,2)</f>
        <v>5</v>
      </c>
      <c r="W146" s="147"/>
      <c r="X146" s="147" t="s">
        <v>111</v>
      </c>
      <c r="Y146" s="144"/>
      <c r="Z146" s="144"/>
      <c r="AA146" s="144"/>
      <c r="AB146" s="144"/>
      <c r="AC146" s="144"/>
      <c r="AD146" s="144"/>
      <c r="AE146" s="144"/>
      <c r="AF146" s="144"/>
      <c r="AG146" s="144" t="s">
        <v>112</v>
      </c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</row>
    <row r="147" spans="1:60" x14ac:dyDescent="0.2">
      <c r="A147" s="3"/>
      <c r="B147" s="4"/>
      <c r="C147" s="17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E147">
        <v>15</v>
      </c>
      <c r="AF147">
        <v>21</v>
      </c>
      <c r="AG147" t="s">
        <v>92</v>
      </c>
    </row>
    <row r="148" spans="1:60" x14ac:dyDescent="0.2">
      <c r="C148" s="171"/>
      <c r="D148" s="10"/>
      <c r="AG148" t="s">
        <v>373</v>
      </c>
    </row>
    <row r="149" spans="1:60" x14ac:dyDescent="0.2">
      <c r="D149" s="10"/>
    </row>
    <row r="150" spans="1:60" x14ac:dyDescent="0.2">
      <c r="D150" s="10"/>
    </row>
    <row r="151" spans="1:60" x14ac:dyDescent="0.2">
      <c r="D151" s="10"/>
    </row>
    <row r="152" spans="1:60" x14ac:dyDescent="0.2">
      <c r="D152" s="10"/>
    </row>
    <row r="153" spans="1:60" x14ac:dyDescent="0.2">
      <c r="D153" s="10"/>
    </row>
    <row r="154" spans="1:60" x14ac:dyDescent="0.2">
      <c r="D154" s="10"/>
    </row>
    <row r="155" spans="1:60" x14ac:dyDescent="0.2">
      <c r="D155" s="10"/>
    </row>
    <row r="156" spans="1:60" x14ac:dyDescent="0.2">
      <c r="D156" s="10"/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kotelna E TG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'kotelna E TG Pol'!Názvy_tisku</vt:lpstr>
      <vt:lpstr>oadresa</vt:lpstr>
      <vt:lpstr>Stavba!Objednatel</vt:lpstr>
      <vt:lpstr>Stavba!Objekt</vt:lpstr>
      <vt:lpstr>'kotelna E TG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kubos</dc:creator>
  <cp:lastModifiedBy>Kaspřáková Hana</cp:lastModifiedBy>
  <cp:lastPrinted>2019-03-19T12:27:02Z</cp:lastPrinted>
  <dcterms:created xsi:type="dcterms:W3CDTF">2009-04-08T07:15:50Z</dcterms:created>
  <dcterms:modified xsi:type="dcterms:W3CDTF">2022-02-28T07:01:18Z</dcterms:modified>
</cp:coreProperties>
</file>